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bajo\Desktop\"/>
    </mc:Choice>
  </mc:AlternateContent>
  <xr:revisionPtr revIDLastSave="0" documentId="13_ncr:1_{F91051AD-D41A-43E6-9425-97851090C112}" xr6:coauthVersionLast="47" xr6:coauthVersionMax="47" xr10:uidLastSave="{00000000-0000-0000-0000-000000000000}"/>
  <bookViews>
    <workbookView xWindow="-120" yWindow="-120" windowWidth="29040" windowHeight="1584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H331" i="9"/>
  <c r="G331" i="9"/>
  <c r="F331" i="9"/>
  <c r="E331" i="9"/>
  <c r="B331" i="9" s="1"/>
  <c r="H330" i="9"/>
  <c r="G330" i="9"/>
  <c r="F330" i="9"/>
  <c r="E330" i="9"/>
  <c r="H329" i="9"/>
  <c r="G329" i="9"/>
  <c r="F329" i="9"/>
  <c r="H328" i="9"/>
  <c r="E328" i="9" s="1"/>
  <c r="B328" i="9" s="1"/>
  <c r="G328" i="9"/>
  <c r="F328" i="9"/>
  <c r="H327" i="9"/>
  <c r="E327" i="9" s="1"/>
  <c r="B327" i="9" s="1"/>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E318" i="9"/>
  <c r="B318" i="9" s="1"/>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E294" i="9" s="1"/>
  <c r="H294" i="9"/>
  <c r="F294" i="9"/>
  <c r="E293" i="9"/>
  <c r="M292" i="9"/>
  <c r="L292" i="9"/>
  <c r="F292" i="9" s="1"/>
  <c r="B292" i="9" s="1"/>
  <c r="E292" i="9"/>
  <c r="M291" i="9"/>
  <c r="L291" i="9"/>
  <c r="F291" i="9" s="1"/>
  <c r="B291" i="9" s="1"/>
  <c r="E291" i="9"/>
  <c r="M290" i="9"/>
  <c r="F290" i="9" s="1"/>
  <c r="L290" i="9"/>
  <c r="E290" i="9"/>
  <c r="M289" i="9"/>
  <c r="L289" i="9"/>
  <c r="F289" i="9"/>
  <c r="E289" i="9"/>
  <c r="M288" i="9"/>
  <c r="L288" i="9"/>
  <c r="F288" i="9" s="1"/>
  <c r="B288" i="9" s="1"/>
  <c r="E288" i="9"/>
  <c r="M287" i="9"/>
  <c r="L287" i="9"/>
  <c r="F287" i="9" s="1"/>
  <c r="E287" i="9"/>
  <c r="B287" i="9"/>
  <c r="M286" i="9"/>
  <c r="F286" i="9" s="1"/>
  <c r="L286" i="9"/>
  <c r="E286" i="9"/>
  <c r="B286" i="9" s="1"/>
  <c r="M285" i="9"/>
  <c r="L285" i="9"/>
  <c r="F285" i="9"/>
  <c r="E285" i="9"/>
  <c r="M284" i="9"/>
  <c r="L284" i="9"/>
  <c r="F284" i="9" s="1"/>
  <c r="B284" i="9" s="1"/>
  <c r="E284" i="9"/>
  <c r="M283" i="9"/>
  <c r="L283" i="9"/>
  <c r="F283" i="9" s="1"/>
  <c r="B283" i="9" s="1"/>
  <c r="E283" i="9"/>
  <c r="M282" i="9"/>
  <c r="F282" i="9" s="1"/>
  <c r="L282" i="9"/>
  <c r="E282" i="9"/>
  <c r="M281" i="9"/>
  <c r="L281" i="9"/>
  <c r="F281" i="9"/>
  <c r="E281" i="9"/>
  <c r="M280" i="9"/>
  <c r="L280" i="9"/>
  <c r="F280" i="9" s="1"/>
  <c r="B280" i="9" s="1"/>
  <c r="E280" i="9"/>
  <c r="M279" i="9"/>
  <c r="L279" i="9"/>
  <c r="F279" i="9" s="1"/>
  <c r="E279" i="9"/>
  <c r="B279" i="9"/>
  <c r="M278" i="9"/>
  <c r="F278" i="9" s="1"/>
  <c r="L278" i="9"/>
  <c r="E278" i="9"/>
  <c r="B278" i="9" s="1"/>
  <c r="M277" i="9"/>
  <c r="L277" i="9"/>
  <c r="F277" i="9"/>
  <c r="E277" i="9"/>
  <c r="B277" i="9" s="1"/>
  <c r="M276" i="9"/>
  <c r="L276" i="9"/>
  <c r="F276" i="9" s="1"/>
  <c r="B276" i="9" s="1"/>
  <c r="E276" i="9"/>
  <c r="M275" i="9"/>
  <c r="L275" i="9"/>
  <c r="F275" i="9" s="1"/>
  <c r="B275" i="9" s="1"/>
  <c r="E275" i="9"/>
  <c r="M274" i="9"/>
  <c r="F274" i="9" s="1"/>
  <c r="L274" i="9"/>
  <c r="E274" i="9"/>
  <c r="M273" i="9"/>
  <c r="L273" i="9"/>
  <c r="F273" i="9"/>
  <c r="E273" i="9"/>
  <c r="M272" i="9"/>
  <c r="L272" i="9"/>
  <c r="F272" i="9" s="1"/>
  <c r="B272" i="9" s="1"/>
  <c r="E272" i="9"/>
  <c r="M271" i="9"/>
  <c r="L271" i="9"/>
  <c r="E271" i="9"/>
  <c r="M270" i="9"/>
  <c r="F270" i="9" s="1"/>
  <c r="L270" i="9"/>
  <c r="E270" i="9"/>
  <c r="B270" i="9" s="1"/>
  <c r="M269" i="9"/>
  <c r="L269" i="9"/>
  <c r="F269" i="9"/>
  <c r="E269" i="9"/>
  <c r="B269" i="9" s="1"/>
  <c r="M268" i="9"/>
  <c r="L268" i="9"/>
  <c r="F268" i="9" s="1"/>
  <c r="B268" i="9" s="1"/>
  <c r="E268" i="9"/>
  <c r="M267" i="9"/>
  <c r="L267" i="9"/>
  <c r="F267" i="9" s="1"/>
  <c r="B267" i="9" s="1"/>
  <c r="E267" i="9"/>
  <c r="M266" i="9"/>
  <c r="F266" i="9" s="1"/>
  <c r="L266" i="9"/>
  <c r="E266" i="9"/>
  <c r="M265" i="9"/>
  <c r="L265" i="9"/>
  <c r="F265" i="9"/>
  <c r="E265" i="9"/>
  <c r="M264" i="9"/>
  <c r="L264" i="9"/>
  <c r="F264" i="9" s="1"/>
  <c r="B264" i="9" s="1"/>
  <c r="E264" i="9"/>
  <c r="M263" i="9"/>
  <c r="L263" i="9"/>
  <c r="E263" i="9"/>
  <c r="M262" i="9"/>
  <c r="F262" i="9" s="1"/>
  <c r="L262" i="9"/>
  <c r="E262" i="9"/>
  <c r="B262" i="9" s="1"/>
  <c r="M261" i="9"/>
  <c r="L261" i="9"/>
  <c r="F261" i="9"/>
  <c r="E261" i="9"/>
  <c r="B261" i="9" s="1"/>
  <c r="M260" i="9"/>
  <c r="L260" i="9"/>
  <c r="F260" i="9" s="1"/>
  <c r="B260" i="9" s="1"/>
  <c r="E260" i="9"/>
  <c r="M259" i="9"/>
  <c r="L259" i="9"/>
  <c r="F259" i="9" s="1"/>
  <c r="B259" i="9" s="1"/>
  <c r="E259" i="9"/>
  <c r="M258" i="9"/>
  <c r="F258" i="9" s="1"/>
  <c r="L258" i="9"/>
  <c r="E258" i="9"/>
  <c r="M257" i="9"/>
  <c r="L257" i="9"/>
  <c r="F257" i="9"/>
  <c r="E257" i="9"/>
  <c r="M256" i="9"/>
  <c r="L256" i="9"/>
  <c r="F256" i="9" s="1"/>
  <c r="B256" i="9" s="1"/>
  <c r="E256" i="9"/>
  <c r="M255" i="9"/>
  <c r="L255" i="9"/>
  <c r="E255" i="9"/>
  <c r="M254" i="9"/>
  <c r="F254" i="9" s="1"/>
  <c r="L254" i="9"/>
  <c r="E254" i="9"/>
  <c r="B254" i="9" s="1"/>
  <c r="M253" i="9"/>
  <c r="L253" i="9"/>
  <c r="F253" i="9"/>
  <c r="E253" i="9"/>
  <c r="B253" i="9" s="1"/>
  <c r="M252" i="9"/>
  <c r="L252" i="9"/>
  <c r="F252" i="9" s="1"/>
  <c r="B252" i="9" s="1"/>
  <c r="E252" i="9"/>
  <c r="M251" i="9"/>
  <c r="L251" i="9"/>
  <c r="F251" i="9" s="1"/>
  <c r="B251" i="9" s="1"/>
  <c r="E251" i="9"/>
  <c r="M250" i="9"/>
  <c r="F250" i="9" s="1"/>
  <c r="L250" i="9"/>
  <c r="E250" i="9"/>
  <c r="M249" i="9"/>
  <c r="L249" i="9"/>
  <c r="F249" i="9"/>
  <c r="E249" i="9"/>
  <c r="M248" i="9"/>
  <c r="L248" i="9"/>
  <c r="E248" i="9"/>
  <c r="M247" i="9"/>
  <c r="L247" i="9"/>
  <c r="E247" i="9"/>
  <c r="M246" i="9"/>
  <c r="F246" i="9" s="1"/>
  <c r="L246" i="9"/>
  <c r="E246" i="9"/>
  <c r="M245" i="9"/>
  <c r="L245" i="9"/>
  <c r="F245" i="9"/>
  <c r="E245" i="9"/>
  <c r="B245" i="9" s="1"/>
  <c r="M244" i="9"/>
  <c r="L244" i="9"/>
  <c r="E244" i="9"/>
  <c r="M243" i="9"/>
  <c r="L243" i="9"/>
  <c r="E243" i="9"/>
  <c r="M242" i="9"/>
  <c r="F242" i="9" s="1"/>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E235" i="9"/>
  <c r="M234" i="9"/>
  <c r="L234" i="9"/>
  <c r="F234" i="9"/>
  <c r="E234" i="9"/>
  <c r="B234" i="9" s="1"/>
  <c r="M233" i="9"/>
  <c r="F233" i="9" s="1"/>
  <c r="L233" i="9"/>
  <c r="E233" i="9"/>
  <c r="M232" i="9"/>
  <c r="L232" i="9"/>
  <c r="E232" i="9"/>
  <c r="M231" i="9"/>
  <c r="L231" i="9"/>
  <c r="F231" i="9" s="1"/>
  <c r="B231" i="9" s="1"/>
  <c r="E231" i="9"/>
  <c r="M230" i="9"/>
  <c r="L230" i="9"/>
  <c r="F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B158" i="9" s="1"/>
  <c r="F158" i="9"/>
  <c r="H157" i="9"/>
  <c r="G157" i="9"/>
  <c r="F157" i="9"/>
  <c r="F156" i="9"/>
  <c r="H155" i="9"/>
  <c r="G155" i="9"/>
  <c r="F155" i="9"/>
  <c r="E155" i="9"/>
  <c r="B155" i="9" s="1"/>
  <c r="H154" i="9"/>
  <c r="G154" i="9"/>
  <c r="E154" i="9" s="1"/>
  <c r="B154" i="9" s="1"/>
  <c r="F154" i="9"/>
  <c r="H153" i="9"/>
  <c r="G153" i="9"/>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H138" i="9"/>
  <c r="G138" i="9"/>
  <c r="E138" i="9" s="1"/>
  <c r="F138" i="9"/>
  <c r="H137" i="9"/>
  <c r="G137" i="9"/>
  <c r="E137" i="9" s="1"/>
  <c r="B137" i="9" s="1"/>
  <c r="F137" i="9"/>
  <c r="H136" i="9"/>
  <c r="G136" i="9"/>
  <c r="F136" i="9"/>
  <c r="E136" i="9"/>
  <c r="B136" i="9" s="1"/>
  <c r="H135" i="9"/>
  <c r="G135" i="9"/>
  <c r="F135" i="9"/>
  <c r="E135" i="9"/>
  <c r="H134" i="9"/>
  <c r="G134" i="9"/>
  <c r="F134" i="9"/>
  <c r="E134" i="9"/>
  <c r="H133" i="9"/>
  <c r="G133" i="9"/>
  <c r="F133" i="9"/>
  <c r="H132" i="9"/>
  <c r="G132" i="9"/>
  <c r="F132" i="9"/>
  <c r="H131" i="9"/>
  <c r="G131" i="9"/>
  <c r="F131" i="9"/>
  <c r="E131" i="9"/>
  <c r="B131" i="9" s="1"/>
  <c r="H130" i="9"/>
  <c r="G130" i="9"/>
  <c r="F130" i="9"/>
  <c r="E130" i="9"/>
  <c r="H129" i="9"/>
  <c r="G129" i="9"/>
  <c r="F129" i="9"/>
  <c r="H128" i="9"/>
  <c r="G128" i="9"/>
  <c r="E128" i="9" s="1"/>
  <c r="B128" i="9" s="1"/>
  <c r="F128" i="9"/>
  <c r="H127" i="9"/>
  <c r="G127" i="9"/>
  <c r="F127" i="9"/>
  <c r="E127" i="9"/>
  <c r="B127" i="9" s="1"/>
  <c r="H126" i="9"/>
  <c r="G126" i="9"/>
  <c r="F126" i="9"/>
  <c r="E126" i="9"/>
  <c r="H125" i="9"/>
  <c r="G125" i="9"/>
  <c r="F125" i="9"/>
  <c r="H124" i="9"/>
  <c r="G124" i="9"/>
  <c r="E124" i="9" s="1"/>
  <c r="F124" i="9"/>
  <c r="B124" i="9"/>
  <c r="H123" i="9"/>
  <c r="G123" i="9"/>
  <c r="F123" i="9"/>
  <c r="E123" i="9"/>
  <c r="B123" i="9" s="1"/>
  <c r="H122" i="9"/>
  <c r="G122" i="9"/>
  <c r="F122" i="9"/>
  <c r="B122" i="9" s="1"/>
  <c r="E122" i="9"/>
  <c r="H121" i="9"/>
  <c r="G121" i="9"/>
  <c r="E121" i="9" s="1"/>
  <c r="B121" i="9" s="1"/>
  <c r="F121" i="9"/>
  <c r="H120" i="9"/>
  <c r="G120" i="9"/>
  <c r="F120" i="9"/>
  <c r="H119" i="9"/>
  <c r="G119" i="9"/>
  <c r="F119" i="9"/>
  <c r="E119" i="9"/>
  <c r="B119" i="9" s="1"/>
  <c r="H118" i="9"/>
  <c r="G118" i="9"/>
  <c r="E118" i="9" s="1"/>
  <c r="F118" i="9"/>
  <c r="H117" i="9"/>
  <c r="G117" i="9"/>
  <c r="E117" i="9" s="1"/>
  <c r="B117" i="9" s="1"/>
  <c r="F117" i="9"/>
  <c r="H116" i="9"/>
  <c r="E116" i="9" s="1"/>
  <c r="B116" i="9" s="1"/>
  <c r="G116" i="9"/>
  <c r="F116" i="9"/>
  <c r="H115" i="9"/>
  <c r="E115" i="9" s="1"/>
  <c r="B115" i="9" s="1"/>
  <c r="G115" i="9"/>
  <c r="F115" i="9"/>
  <c r="H114" i="9"/>
  <c r="E114" i="9" s="1"/>
  <c r="G114" i="9"/>
  <c r="F114" i="9"/>
  <c r="H113" i="9"/>
  <c r="G113" i="9"/>
  <c r="E113" i="9" s="1"/>
  <c r="B113" i="9" s="1"/>
  <c r="F113" i="9"/>
  <c r="H112" i="9"/>
  <c r="G112" i="9"/>
  <c r="F112" i="9"/>
  <c r="H111" i="9"/>
  <c r="G111" i="9"/>
  <c r="F111" i="9"/>
  <c r="E111" i="9"/>
  <c r="B111" i="9" s="1"/>
  <c r="H110" i="9"/>
  <c r="E110" i="9" s="1"/>
  <c r="B110" i="9" s="1"/>
  <c r="G110" i="9"/>
  <c r="F110" i="9"/>
  <c r="H109" i="9"/>
  <c r="G109" i="9"/>
  <c r="E109" i="9" s="1"/>
  <c r="B109" i="9" s="1"/>
  <c r="F109" i="9"/>
  <c r="H108" i="9"/>
  <c r="G108" i="9"/>
  <c r="F108" i="9"/>
  <c r="H107" i="9"/>
  <c r="G107" i="9"/>
  <c r="F107" i="9"/>
  <c r="E107" i="9"/>
  <c r="B107" i="9" s="1"/>
  <c r="H106" i="9"/>
  <c r="E106" i="9" s="1"/>
  <c r="G106" i="9"/>
  <c r="F106" i="9"/>
  <c r="H105" i="9"/>
  <c r="G105" i="9"/>
  <c r="E105" i="9" s="1"/>
  <c r="B105" i="9" s="1"/>
  <c r="F105" i="9"/>
  <c r="H104" i="9"/>
  <c r="G104" i="9"/>
  <c r="F104" i="9"/>
  <c r="H103" i="9"/>
  <c r="G103" i="9"/>
  <c r="F103" i="9"/>
  <c r="E103" i="9"/>
  <c r="B103" i="9" s="1"/>
  <c r="H102" i="9"/>
  <c r="E102" i="9" s="1"/>
  <c r="B102" i="9" s="1"/>
  <c r="G102" i="9"/>
  <c r="F102" i="9"/>
  <c r="H101" i="9"/>
  <c r="G101" i="9"/>
  <c r="E101" i="9" s="1"/>
  <c r="B101" i="9" s="1"/>
  <c r="F101" i="9"/>
  <c r="H100" i="9"/>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F89" i="9"/>
  <c r="H88" i="9"/>
  <c r="E88" i="9" s="1"/>
  <c r="B88" i="9" s="1"/>
  <c r="G88" i="9"/>
  <c r="F88" i="9"/>
  <c r="H87" i="9"/>
  <c r="G87" i="9"/>
  <c r="F87" i="9"/>
  <c r="E87" i="9"/>
  <c r="B87" i="9" s="1"/>
  <c r="H86" i="9"/>
  <c r="G86" i="9"/>
  <c r="E86" i="9" s="1"/>
  <c r="F86" i="9"/>
  <c r="H85" i="9"/>
  <c r="G85" i="9"/>
  <c r="E85" i="9" s="1"/>
  <c r="B85" i="9" s="1"/>
  <c r="F85" i="9"/>
  <c r="H84" i="9"/>
  <c r="G84" i="9"/>
  <c r="F84" i="9"/>
  <c r="H83" i="9"/>
  <c r="E83" i="9" s="1"/>
  <c r="B83" i="9" s="1"/>
  <c r="G83" i="9"/>
  <c r="F83" i="9"/>
  <c r="H82" i="9"/>
  <c r="G82" i="9"/>
  <c r="F82" i="9"/>
  <c r="H81" i="9"/>
  <c r="G81" i="9"/>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F70" i="9"/>
  <c r="H69" i="9"/>
  <c r="G69" i="9"/>
  <c r="F69" i="9"/>
  <c r="H68" i="9"/>
  <c r="E68" i="9" s="1"/>
  <c r="B68" i="9" s="1"/>
  <c r="G68" i="9"/>
  <c r="F68" i="9"/>
  <c r="H67" i="9"/>
  <c r="E67" i="9" s="1"/>
  <c r="B67" i="9" s="1"/>
  <c r="G67" i="9"/>
  <c r="F67" i="9"/>
  <c r="H66" i="9"/>
  <c r="G66" i="9"/>
  <c r="E66" i="9" s="1"/>
  <c r="F66" i="9"/>
  <c r="H65" i="9"/>
  <c r="G65" i="9"/>
  <c r="E65" i="9" s="1"/>
  <c r="B65" i="9" s="1"/>
  <c r="F65" i="9"/>
  <c r="H64" i="9"/>
  <c r="E64" i="9" s="1"/>
  <c r="B64" i="9" s="1"/>
  <c r="G64" i="9"/>
  <c r="F64" i="9"/>
  <c r="H63" i="9"/>
  <c r="E63" i="9" s="1"/>
  <c r="B63" i="9" s="1"/>
  <c r="G63" i="9"/>
  <c r="F63" i="9"/>
  <c r="H62" i="9"/>
  <c r="G62" i="9"/>
  <c r="E62" i="9" s="1"/>
  <c r="F62" i="9"/>
  <c r="H61" i="9"/>
  <c r="G61" i="9"/>
  <c r="E61" i="9" s="1"/>
  <c r="B61" i="9" s="1"/>
  <c r="F61" i="9"/>
  <c r="H60" i="9"/>
  <c r="E60" i="9" s="1"/>
  <c r="B60" i="9" s="1"/>
  <c r="G60" i="9"/>
  <c r="F60" i="9"/>
  <c r="H59" i="9"/>
  <c r="G59" i="9"/>
  <c r="F59" i="9"/>
  <c r="E59" i="9"/>
  <c r="B59" i="9" s="1"/>
  <c r="H58" i="9"/>
  <c r="G58" i="9"/>
  <c r="E58" i="9" s="1"/>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E46" i="9" s="1"/>
  <c r="F46" i="9"/>
  <c r="H45" i="9"/>
  <c r="G45" i="9"/>
  <c r="F45" i="9"/>
  <c r="H44" i="9"/>
  <c r="E44" i="9" s="1"/>
  <c r="B44" i="9" s="1"/>
  <c r="G44" i="9"/>
  <c r="F44" i="9"/>
  <c r="H43" i="9"/>
  <c r="G43" i="9"/>
  <c r="F43" i="9"/>
  <c r="E43" i="9"/>
  <c r="B43" i="9" s="1"/>
  <c r="H42" i="9"/>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E35" i="9"/>
  <c r="B35" i="9" s="1"/>
  <c r="H34" i="9"/>
  <c r="G34" i="9"/>
  <c r="E34" i="9" s="1"/>
  <c r="F34" i="9"/>
  <c r="H33" i="9"/>
  <c r="G33" i="9"/>
  <c r="E33" i="9" s="1"/>
  <c r="B33" i="9" s="1"/>
  <c r="F33" i="9"/>
  <c r="H32" i="9"/>
  <c r="E32" i="9" s="1"/>
  <c r="B32" i="9" s="1"/>
  <c r="G32" i="9"/>
  <c r="F32" i="9"/>
  <c r="H31" i="9"/>
  <c r="G31" i="9"/>
  <c r="F31" i="9"/>
  <c r="H30" i="9"/>
  <c r="G30" i="9"/>
  <c r="F30" i="9"/>
  <c r="H29" i="9"/>
  <c r="G29" i="9"/>
  <c r="E29" i="9" s="1"/>
  <c r="B29" i="9" s="1"/>
  <c r="F29" i="9"/>
  <c r="H28" i="9"/>
  <c r="E28" i="9" s="1"/>
  <c r="B28" i="9" s="1"/>
  <c r="G28" i="9"/>
  <c r="F28" i="9"/>
  <c r="H27" i="9"/>
  <c r="E27" i="9" s="1"/>
  <c r="B27" i="9" s="1"/>
  <c r="G27" i="9"/>
  <c r="F27" i="9"/>
  <c r="H26" i="9"/>
  <c r="G26" i="9"/>
  <c r="E26" i="9" s="1"/>
  <c r="F26" i="9"/>
  <c r="H25" i="9"/>
  <c r="G25" i="9"/>
  <c r="F25" i="9"/>
  <c r="F24" i="9"/>
  <c r="F4" i="9"/>
  <c r="O3" i="9"/>
  <c r="G296" i="9" s="1"/>
  <c r="I3" i="9"/>
  <c r="H3" i="9"/>
  <c r="G3" i="9"/>
  <c r="D104" i="8"/>
  <c r="I41" i="3" s="1"/>
  <c r="D97" i="8"/>
  <c r="D92" i="8"/>
  <c r="D87" i="8"/>
  <c r="D82" i="8"/>
  <c r="D77" i="8"/>
  <c r="D72" i="8"/>
  <c r="D67" i="8"/>
  <c r="D62" i="8"/>
  <c r="D57" i="8"/>
  <c r="D52" i="8"/>
  <c r="D51" i="8" s="1"/>
  <c r="C1628" i="1" s="1"/>
  <c r="G1628" i="1" s="1"/>
  <c r="D46" i="8"/>
  <c r="D37" i="8"/>
  <c r="D27" i="8"/>
  <c r="D25" i="8" s="1"/>
  <c r="C1602" i="1" s="1"/>
  <c r="D18" i="8"/>
  <c r="D8" i="8"/>
  <c r="E44" i="7"/>
  <c r="D44" i="7"/>
  <c r="E39" i="7"/>
  <c r="D39" i="7"/>
  <c r="D38" i="7" s="1"/>
  <c r="E38" i="7"/>
  <c r="E30" i="7"/>
  <c r="D30" i="7"/>
  <c r="E23" i="7"/>
  <c r="E22" i="7" s="1"/>
  <c r="I34" i="3" s="1"/>
  <c r="D23" i="7"/>
  <c r="D22" i="7" s="1"/>
  <c r="E14" i="7"/>
  <c r="D14" i="7"/>
  <c r="E7" i="7"/>
  <c r="D1540" i="1" s="1"/>
  <c r="D7" i="7"/>
  <c r="E6" i="7"/>
  <c r="F140" i="6"/>
  <c r="F139" i="6"/>
  <c r="F138" i="6"/>
  <c r="F137" i="6"/>
  <c r="F136" i="6"/>
  <c r="F135" i="6"/>
  <c r="F134" i="6"/>
  <c r="F133" i="6"/>
  <c r="F132" i="6"/>
  <c r="F131" i="6"/>
  <c r="E130" i="6"/>
  <c r="D130" i="6"/>
  <c r="E129" i="6"/>
  <c r="D1525" i="1" s="1"/>
  <c r="F128" i="6"/>
  <c r="F127" i="6"/>
  <c r="F126" i="6"/>
  <c r="F125" i="6"/>
  <c r="F124" i="6"/>
  <c r="F123" i="6"/>
  <c r="E122" i="6"/>
  <c r="D122" i="6"/>
  <c r="F121" i="6"/>
  <c r="F120" i="6"/>
  <c r="F119" i="6"/>
  <c r="F118" i="6"/>
  <c r="E118" i="6"/>
  <c r="D1514" i="1" s="1"/>
  <c r="D118" i="6"/>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D89" i="6" s="1"/>
  <c r="F89" i="6" s="1"/>
  <c r="E89" i="6"/>
  <c r="D1485" i="1" s="1"/>
  <c r="F88" i="6"/>
  <c r="F87" i="6"/>
  <c r="F86" i="6"/>
  <c r="F85" i="6"/>
  <c r="F84" i="6"/>
  <c r="F83" i="6"/>
  <c r="E82" i="6"/>
  <c r="D1478" i="1" s="1"/>
  <c r="D82" i="6"/>
  <c r="F81" i="6"/>
  <c r="F80" i="6"/>
  <c r="F79" i="6"/>
  <c r="F78" i="6"/>
  <c r="F77" i="6"/>
  <c r="F76" i="6"/>
  <c r="E75" i="6"/>
  <c r="F75" i="6" s="1"/>
  <c r="D75" i="6"/>
  <c r="F74" i="6"/>
  <c r="F73" i="6"/>
  <c r="F72" i="6"/>
  <c r="F71" i="6"/>
  <c r="F70" i="6"/>
  <c r="F69" i="6"/>
  <c r="F68" i="6"/>
  <c r="F67" i="6"/>
  <c r="E66" i="6"/>
  <c r="D1462" i="1" s="1"/>
  <c r="D66" i="6"/>
  <c r="F65" i="6"/>
  <c r="F64" i="6"/>
  <c r="F63" i="6"/>
  <c r="F62" i="6"/>
  <c r="E61" i="6"/>
  <c r="D61" i="6"/>
  <c r="F61" i="6" s="1"/>
  <c r="F60" i="6"/>
  <c r="F59" i="6"/>
  <c r="F58" i="6"/>
  <c r="F57" i="6"/>
  <c r="F56" i="6"/>
  <c r="F55" i="6"/>
  <c r="E54" i="6"/>
  <c r="F54" i="6" s="1"/>
  <c r="D54" i="6"/>
  <c r="F53" i="6"/>
  <c r="F52" i="6"/>
  <c r="F51" i="6"/>
  <c r="E50" i="6"/>
  <c r="D50" i="6"/>
  <c r="F49" i="6"/>
  <c r="F48" i="6"/>
  <c r="F47" i="6"/>
  <c r="F46" i="6"/>
  <c r="F45" i="6"/>
  <c r="F44" i="6"/>
  <c r="E43" i="6"/>
  <c r="D43" i="6"/>
  <c r="F43" i="6" s="1"/>
  <c r="F42" i="6"/>
  <c r="F41" i="6"/>
  <c r="F40" i="6"/>
  <c r="F39" i="6"/>
  <c r="E39" i="6"/>
  <c r="D39" i="6"/>
  <c r="F38" i="6"/>
  <c r="F37" i="6"/>
  <c r="E36" i="6"/>
  <c r="D1432" i="1" s="1"/>
  <c r="D36" i="6"/>
  <c r="F34" i="6"/>
  <c r="F33" i="6"/>
  <c r="F32" i="6"/>
  <c r="F31" i="6"/>
  <c r="F30" i="6"/>
  <c r="F29" i="6"/>
  <c r="E28" i="6"/>
  <c r="D28" i="6"/>
  <c r="F27" i="6"/>
  <c r="F26" i="6"/>
  <c r="F25" i="6"/>
  <c r="F24" i="6"/>
  <c r="F23" i="6"/>
  <c r="E22" i="6"/>
  <c r="D1418" i="1" s="1"/>
  <c r="D22" i="6"/>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D274" i="5"/>
  <c r="F274" i="5" s="1"/>
  <c r="F273" i="5"/>
  <c r="F272" i="5"/>
  <c r="F271" i="5"/>
  <c r="F270" i="5"/>
  <c r="F269" i="5"/>
  <c r="F268" i="5"/>
  <c r="F267" i="5"/>
  <c r="F266" i="5"/>
  <c r="F265" i="5"/>
  <c r="F264" i="5"/>
  <c r="E264" i="5"/>
  <c r="D1268" i="1" s="1"/>
  <c r="H1268" i="1" s="1"/>
  <c r="D264" i="5"/>
  <c r="F263" i="5"/>
  <c r="F262" i="5"/>
  <c r="F261" i="5"/>
  <c r="E260" i="5"/>
  <c r="D1264" i="1" s="1"/>
  <c r="D260" i="5"/>
  <c r="F259" i="5"/>
  <c r="F258" i="5"/>
  <c r="F257" i="5"/>
  <c r="E256" i="5"/>
  <c r="F256" i="5" s="1"/>
  <c r="D256" i="5"/>
  <c r="F254" i="5"/>
  <c r="F253" i="5"/>
  <c r="E252"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G1182" i="1" s="1"/>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E119" i="5" s="1"/>
  <c r="F119" i="5" s="1"/>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1050" i="1" s="1"/>
  <c r="G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D607" i="4"/>
  <c r="G156" i="9" s="1"/>
  <c r="F606" i="4"/>
  <c r="F605" i="4"/>
  <c r="F604" i="4"/>
  <c r="E603" i="4"/>
  <c r="F603" i="4"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E488" i="4"/>
  <c r="F488" i="4" s="1"/>
  <c r="D488" i="4"/>
  <c r="F487" i="4"/>
  <c r="F486" i="4"/>
  <c r="F485" i="4"/>
  <c r="E485" i="4"/>
  <c r="D485" i="4"/>
  <c r="F484" i="4"/>
  <c r="F483" i="4"/>
  <c r="F482" i="4"/>
  <c r="F481" i="4"/>
  <c r="F480" i="4"/>
  <c r="E480" i="4"/>
  <c r="D480" i="4"/>
  <c r="E479" i="4"/>
  <c r="D479" i="4"/>
  <c r="F478" i="4"/>
  <c r="F477" i="4"/>
  <c r="F476" i="4"/>
  <c r="E476" i="4"/>
  <c r="D476" i="4"/>
  <c r="F475" i="4"/>
  <c r="F474" i="4"/>
  <c r="F473" i="4"/>
  <c r="E473" i="4"/>
  <c r="D473" i="4"/>
  <c r="F472" i="4"/>
  <c r="F471" i="4"/>
  <c r="E470" i="4"/>
  <c r="D470" i="4"/>
  <c r="F470" i="4" s="1"/>
  <c r="F469" i="4"/>
  <c r="F468" i="4"/>
  <c r="E467" i="4"/>
  <c r="E466" i="4" s="1"/>
  <c r="D467" i="4"/>
  <c r="F467" i="4" s="1"/>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25" i="1" s="1"/>
  <c r="D437" i="4"/>
  <c r="F436" i="4"/>
  <c r="F435" i="4"/>
  <c r="F434" i="4"/>
  <c r="F433" i="4"/>
  <c r="F432" i="4"/>
  <c r="E432" i="4"/>
  <c r="D432" i="4"/>
  <c r="D431" i="4"/>
  <c r="E428" i="4"/>
  <c r="F428" i="4" s="1"/>
  <c r="D428" i="4"/>
  <c r="F427" i="4"/>
  <c r="E427" i="4"/>
  <c r="D422" i="1" s="1"/>
  <c r="D427" i="4"/>
  <c r="D648" i="4" s="1"/>
  <c r="E426" i="4"/>
  <c r="D426" i="4"/>
  <c r="D647" i="4" s="1"/>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D361" i="4" s="1"/>
  <c r="F365" i="4"/>
  <c r="F364" i="4"/>
  <c r="F363" i="4"/>
  <c r="E362" i="4"/>
  <c r="F362" i="4"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F336" i="4" s="1"/>
  <c r="D336" i="4"/>
  <c r="F335" i="4"/>
  <c r="F334" i="4"/>
  <c r="F333" i="4"/>
  <c r="F332" i="4"/>
  <c r="F331" i="4"/>
  <c r="F330" i="4"/>
  <c r="F329" i="4"/>
  <c r="F328" i="4"/>
  <c r="F327" i="4"/>
  <c r="E327" i="4"/>
  <c r="D327" i="4"/>
  <c r="F326" i="4"/>
  <c r="F325" i="4"/>
  <c r="F324" i="4"/>
  <c r="F323" i="4"/>
  <c r="E322" i="4"/>
  <c r="D322" i="4"/>
  <c r="D321" i="4"/>
  <c r="F320" i="4"/>
  <c r="F319" i="4"/>
  <c r="F318" i="4"/>
  <c r="F317" i="4"/>
  <c r="F316" i="4"/>
  <c r="F315" i="4"/>
  <c r="E314" i="4"/>
  <c r="D314" i="4"/>
  <c r="D309" i="4" s="1"/>
  <c r="F313" i="4"/>
  <c r="F312" i="4"/>
  <c r="F311" i="4"/>
  <c r="E310" i="4"/>
  <c r="F310" i="4" s="1"/>
  <c r="D310"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E283" i="4"/>
  <c r="F283" i="4" s="1"/>
  <c r="D283" i="4"/>
  <c r="F282" i="4"/>
  <c r="F281" i="4"/>
  <c r="F280" i="4"/>
  <c r="F279" i="4"/>
  <c r="E278" i="4"/>
  <c r="F278" i="4" s="1"/>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F250" i="4" s="1"/>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E222" i="4"/>
  <c r="E221" i="4" s="1"/>
  <c r="D217" i="1" s="1"/>
  <c r="D222" i="4"/>
  <c r="D221" i="4"/>
  <c r="F220" i="4"/>
  <c r="F219" i="4"/>
  <c r="F218" i="4"/>
  <c r="F217" i="4"/>
  <c r="E216" i="4"/>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F141" i="4" s="1"/>
  <c r="D141" i="4"/>
  <c r="D140" i="4" s="1"/>
  <c r="E140" i="4"/>
  <c r="F139" i="4"/>
  <c r="F138" i="4"/>
  <c r="F137" i="4"/>
  <c r="F136" i="4"/>
  <c r="E135" i="4"/>
  <c r="E134" i="4" s="1"/>
  <c r="D135" i="4"/>
  <c r="F135" i="4" s="1"/>
  <c r="D134" i="4"/>
  <c r="F134" i="4" s="1"/>
  <c r="F133" i="4"/>
  <c r="F132" i="4"/>
  <c r="F131" i="4"/>
  <c r="F130" i="4"/>
  <c r="E129" i="4"/>
  <c r="F129" i="4" s="1"/>
  <c r="D129" i="4"/>
  <c r="F128" i="4"/>
  <c r="F127" i="4"/>
  <c r="E126" i="4"/>
  <c r="E125" i="4" s="1"/>
  <c r="D126" i="4"/>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8" i="4" s="1"/>
  <c r="F67" i="4"/>
  <c r="F66" i="4"/>
  <c r="F65" i="4"/>
  <c r="E64" i="4"/>
  <c r="F64" i="4" s="1"/>
  <c r="D64" i="4"/>
  <c r="F63" i="4"/>
  <c r="F62" i="4"/>
  <c r="F61" i="4"/>
  <c r="E61" i="4"/>
  <c r="D61" i="4"/>
  <c r="F60" i="4"/>
  <c r="F59" i="4"/>
  <c r="E58" i="4"/>
  <c r="D58" i="4"/>
  <c r="F58" i="4" s="1"/>
  <c r="F57" i="4"/>
  <c r="F56" i="4"/>
  <c r="F55" i="4"/>
  <c r="F54" i="4"/>
  <c r="E53" i="4"/>
  <c r="F53" i="4" s="1"/>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G1684" i="1" s="1"/>
  <c r="C1683" i="1"/>
  <c r="G1683" i="1" s="1"/>
  <c r="C1682" i="1"/>
  <c r="H1680" i="1"/>
  <c r="C1680" i="1"/>
  <c r="G1680" i="1" s="1"/>
  <c r="H1679" i="1"/>
  <c r="G1679" i="1"/>
  <c r="C1679" i="1"/>
  <c r="C1678" i="1"/>
  <c r="G1677" i="1"/>
  <c r="C1677" i="1"/>
  <c r="H1677" i="1" s="1"/>
  <c r="H1676" i="1"/>
  <c r="C1676" i="1"/>
  <c r="G1676" i="1" s="1"/>
  <c r="H1675" i="1"/>
  <c r="G1675" i="1"/>
  <c r="C1675" i="1"/>
  <c r="C1674" i="1"/>
  <c r="G1673" i="1"/>
  <c r="C1673" i="1"/>
  <c r="H1673" i="1" s="1"/>
  <c r="H1672" i="1"/>
  <c r="C1672" i="1"/>
  <c r="G1672" i="1" s="1"/>
  <c r="H1671" i="1"/>
  <c r="G1671" i="1"/>
  <c r="C1671" i="1"/>
  <c r="C1670" i="1"/>
  <c r="G1669" i="1"/>
  <c r="C1669" i="1"/>
  <c r="H1669" i="1" s="1"/>
  <c r="H1668" i="1"/>
  <c r="C1668" i="1"/>
  <c r="G1668" i="1" s="1"/>
  <c r="H1667" i="1"/>
  <c r="G1667" i="1"/>
  <c r="C1667" i="1"/>
  <c r="C1666" i="1"/>
  <c r="G1665" i="1"/>
  <c r="C1665" i="1"/>
  <c r="H1665" i="1" s="1"/>
  <c r="H1664" i="1"/>
  <c r="C1664" i="1"/>
  <c r="G1664" i="1" s="1"/>
  <c r="H1663" i="1"/>
  <c r="G1663" i="1"/>
  <c r="C1663" i="1"/>
  <c r="C1662" i="1"/>
  <c r="G1661" i="1"/>
  <c r="C1661" i="1"/>
  <c r="H1661" i="1" s="1"/>
  <c r="H1660" i="1"/>
  <c r="C1660" i="1"/>
  <c r="G1660" i="1" s="1"/>
  <c r="H1659" i="1"/>
  <c r="G1659" i="1"/>
  <c r="C1659" i="1"/>
  <c r="C1658" i="1"/>
  <c r="G1657" i="1"/>
  <c r="C1657" i="1"/>
  <c r="H1657" i="1" s="1"/>
  <c r="H1656" i="1"/>
  <c r="C1656" i="1"/>
  <c r="G1656" i="1" s="1"/>
  <c r="H1655" i="1"/>
  <c r="G1655" i="1"/>
  <c r="C1655" i="1"/>
  <c r="C1654" i="1"/>
  <c r="G1653" i="1"/>
  <c r="C1653" i="1"/>
  <c r="H1653" i="1" s="1"/>
  <c r="H1652" i="1"/>
  <c r="C1652" i="1"/>
  <c r="G1652" i="1" s="1"/>
  <c r="H1651" i="1"/>
  <c r="G1651" i="1"/>
  <c r="C1651" i="1"/>
  <c r="C1650" i="1"/>
  <c r="G1649" i="1"/>
  <c r="C1649" i="1"/>
  <c r="H1649" i="1" s="1"/>
  <c r="H1648" i="1"/>
  <c r="C1648" i="1"/>
  <c r="G1648" i="1" s="1"/>
  <c r="H1647" i="1"/>
  <c r="G1647" i="1"/>
  <c r="C1647" i="1"/>
  <c r="C1646" i="1"/>
  <c r="G1645" i="1"/>
  <c r="C1645" i="1"/>
  <c r="H1645" i="1" s="1"/>
  <c r="H1644" i="1"/>
  <c r="C1644" i="1"/>
  <c r="G1644" i="1" s="1"/>
  <c r="H1643" i="1"/>
  <c r="G1643" i="1"/>
  <c r="C1643" i="1"/>
  <c r="C1642" i="1"/>
  <c r="G1641" i="1"/>
  <c r="C1641" i="1"/>
  <c r="H1641" i="1" s="1"/>
  <c r="H1640" i="1"/>
  <c r="C1640" i="1"/>
  <c r="G1640" i="1" s="1"/>
  <c r="H1639" i="1"/>
  <c r="G1639" i="1"/>
  <c r="C1639" i="1"/>
  <c r="C1638" i="1"/>
  <c r="G1637" i="1"/>
  <c r="C1637" i="1"/>
  <c r="H1637" i="1" s="1"/>
  <c r="H1636" i="1"/>
  <c r="C1636" i="1"/>
  <c r="G1636" i="1" s="1"/>
  <c r="H1635" i="1"/>
  <c r="G1635" i="1"/>
  <c r="C1635" i="1"/>
  <c r="C1634" i="1"/>
  <c r="G1633" i="1"/>
  <c r="C1633" i="1"/>
  <c r="H1633" i="1" s="1"/>
  <c r="H1632" i="1"/>
  <c r="C1632" i="1"/>
  <c r="G1632" i="1" s="1"/>
  <c r="H1631" i="1"/>
  <c r="G1631" i="1"/>
  <c r="C1631" i="1"/>
  <c r="C1630" i="1"/>
  <c r="G1629" i="1"/>
  <c r="C1629" i="1"/>
  <c r="H1629" i="1" s="1"/>
  <c r="H1628" i="1"/>
  <c r="H1627" i="1"/>
  <c r="G1627" i="1"/>
  <c r="C1627" i="1"/>
  <c r="C1626" i="1"/>
  <c r="G1625" i="1"/>
  <c r="C1625" i="1"/>
  <c r="H1625" i="1" s="1"/>
  <c r="H1624" i="1"/>
  <c r="C1624" i="1"/>
  <c r="G1624" i="1" s="1"/>
  <c r="H1623" i="1"/>
  <c r="G1623" i="1"/>
  <c r="C1623" i="1"/>
  <c r="C1620" i="1"/>
  <c r="G1620" i="1" s="1"/>
  <c r="H1619" i="1"/>
  <c r="G1619" i="1"/>
  <c r="C1619" i="1"/>
  <c r="C1618" i="1"/>
  <c r="G1617" i="1"/>
  <c r="C1617" i="1"/>
  <c r="H1617" i="1" s="1"/>
  <c r="C1616" i="1"/>
  <c r="G1616" i="1" s="1"/>
  <c r="H1615" i="1"/>
  <c r="G1615" i="1"/>
  <c r="C1615" i="1"/>
  <c r="C1614" i="1"/>
  <c r="G1613" i="1"/>
  <c r="C1613" i="1"/>
  <c r="H1613" i="1" s="1"/>
  <c r="C1612" i="1"/>
  <c r="G1612" i="1" s="1"/>
  <c r="H1611" i="1"/>
  <c r="G1611" i="1"/>
  <c r="C1611" i="1"/>
  <c r="C1610" i="1"/>
  <c r="G1609" i="1"/>
  <c r="C1609" i="1"/>
  <c r="H1609" i="1" s="1"/>
  <c r="C1608" i="1"/>
  <c r="G1608" i="1" s="1"/>
  <c r="H1607" i="1"/>
  <c r="C1607" i="1"/>
  <c r="G1607" i="1" s="1"/>
  <c r="C1606" i="1"/>
  <c r="G1605" i="1"/>
  <c r="C1605" i="1"/>
  <c r="H1605" i="1" s="1"/>
  <c r="H1603" i="1"/>
  <c r="G1603" i="1"/>
  <c r="C1603" i="1"/>
  <c r="G1601" i="1"/>
  <c r="C1601" i="1"/>
  <c r="H1601" i="1" s="1"/>
  <c r="H1600" i="1"/>
  <c r="C1600" i="1"/>
  <c r="G1600" i="1" s="1"/>
  <c r="C1599" i="1"/>
  <c r="G1599" i="1" s="1"/>
  <c r="C1598" i="1"/>
  <c r="G1597" i="1"/>
  <c r="C1597" i="1"/>
  <c r="H1597" i="1" s="1"/>
  <c r="H1596" i="1"/>
  <c r="C1596" i="1"/>
  <c r="G1596" i="1" s="1"/>
  <c r="C1595" i="1"/>
  <c r="G1595" i="1" s="1"/>
  <c r="C1594" i="1"/>
  <c r="G1593" i="1"/>
  <c r="C1593" i="1"/>
  <c r="H1593" i="1" s="1"/>
  <c r="H1592" i="1"/>
  <c r="C1592" i="1"/>
  <c r="G1592" i="1" s="1"/>
  <c r="C1591" i="1"/>
  <c r="H1591" i="1" s="1"/>
  <c r="C1590" i="1"/>
  <c r="G1589" i="1"/>
  <c r="C1589" i="1"/>
  <c r="H1589" i="1" s="1"/>
  <c r="C1588" i="1"/>
  <c r="G1588" i="1" s="1"/>
  <c r="H1587" i="1"/>
  <c r="C1587" i="1"/>
  <c r="G1587" i="1" s="1"/>
  <c r="C1586" i="1"/>
  <c r="H1584" i="1"/>
  <c r="C1584" i="1"/>
  <c r="G1584" i="1" s="1"/>
  <c r="C1582" i="1"/>
  <c r="G1581" i="1"/>
  <c r="D1581" i="1"/>
  <c r="C1581" i="1"/>
  <c r="J1581" i="1" s="1"/>
  <c r="D1580" i="1"/>
  <c r="C1580" i="1"/>
  <c r="G1579" i="1"/>
  <c r="D1579" i="1"/>
  <c r="C1579" i="1"/>
  <c r="J1579" i="1" s="1"/>
  <c r="D1578" i="1"/>
  <c r="C1578" i="1"/>
  <c r="D1577" i="1"/>
  <c r="C1577" i="1"/>
  <c r="G1576" i="1"/>
  <c r="D1576" i="1"/>
  <c r="C1576" i="1"/>
  <c r="J1576" i="1" s="1"/>
  <c r="D1575" i="1"/>
  <c r="C1575" i="1"/>
  <c r="G1574" i="1"/>
  <c r="D1574" i="1"/>
  <c r="C1574" i="1"/>
  <c r="J1574" i="1" s="1"/>
  <c r="D1573" i="1"/>
  <c r="C1573" i="1"/>
  <c r="D1572" i="1"/>
  <c r="C1572" i="1"/>
  <c r="D1571" i="1"/>
  <c r="C1571" i="1"/>
  <c r="G1570" i="1"/>
  <c r="D1570" i="1"/>
  <c r="C1570" i="1"/>
  <c r="J1570" i="1" s="1"/>
  <c r="D1569" i="1"/>
  <c r="C1569" i="1"/>
  <c r="G1568" i="1"/>
  <c r="D1568" i="1"/>
  <c r="C1568" i="1"/>
  <c r="J1568" i="1" s="1"/>
  <c r="D1567" i="1"/>
  <c r="C1567" i="1"/>
  <c r="G1566" i="1"/>
  <c r="D1566" i="1"/>
  <c r="C1566" i="1"/>
  <c r="J1566" i="1" s="1"/>
  <c r="D1565" i="1"/>
  <c r="C1565" i="1"/>
  <c r="G1564" i="1"/>
  <c r="D1564" i="1"/>
  <c r="C1564" i="1"/>
  <c r="J1564" i="1" s="1"/>
  <c r="G1563" i="1"/>
  <c r="D1563" i="1"/>
  <c r="C1563" i="1"/>
  <c r="H1563" i="1" s="1"/>
  <c r="D1562" i="1"/>
  <c r="C1562" i="1"/>
  <c r="G1561" i="1"/>
  <c r="D1561" i="1"/>
  <c r="C1561" i="1"/>
  <c r="J1561" i="1" s="1"/>
  <c r="D1560" i="1"/>
  <c r="C1560" i="1"/>
  <c r="G1559" i="1"/>
  <c r="D1559" i="1"/>
  <c r="C1559" i="1"/>
  <c r="J1559" i="1" s="1"/>
  <c r="D1558" i="1"/>
  <c r="C1558" i="1"/>
  <c r="D1557" i="1"/>
  <c r="C1557" i="1"/>
  <c r="J1557" i="1" s="1"/>
  <c r="D1556" i="1"/>
  <c r="C1556" i="1"/>
  <c r="D1554" i="1"/>
  <c r="C1554" i="1"/>
  <c r="G1553" i="1"/>
  <c r="D1553" i="1"/>
  <c r="C1553" i="1"/>
  <c r="J1553" i="1" s="1"/>
  <c r="D1552" i="1"/>
  <c r="C1552" i="1"/>
  <c r="G1551" i="1"/>
  <c r="D1551" i="1"/>
  <c r="C1551" i="1"/>
  <c r="J1551" i="1" s="1"/>
  <c r="D1550" i="1"/>
  <c r="C1550" i="1"/>
  <c r="G1549" i="1"/>
  <c r="D1549" i="1"/>
  <c r="C1549" i="1"/>
  <c r="J1549" i="1" s="1"/>
  <c r="D1548" i="1"/>
  <c r="C1548" i="1"/>
  <c r="D1547" i="1"/>
  <c r="C1547" i="1"/>
  <c r="J1547" i="1" s="1"/>
  <c r="H1546" i="1"/>
  <c r="D1546" i="1"/>
  <c r="J1546" i="1" s="1"/>
  <c r="C1546" i="1"/>
  <c r="G1546" i="1" s="1"/>
  <c r="I1546" i="1" s="1"/>
  <c r="J1545" i="1"/>
  <c r="D1545" i="1"/>
  <c r="C1545" i="1"/>
  <c r="H1544" i="1"/>
  <c r="D1544" i="1"/>
  <c r="J1544" i="1" s="1"/>
  <c r="C1544" i="1"/>
  <c r="G1544" i="1" s="1"/>
  <c r="J1543" i="1"/>
  <c r="D1543" i="1"/>
  <c r="C1543" i="1"/>
  <c r="D1542" i="1"/>
  <c r="J1542" i="1" s="1"/>
  <c r="C1542" i="1"/>
  <c r="J1541" i="1"/>
  <c r="D1541" i="1"/>
  <c r="C1541" i="1"/>
  <c r="D1539" i="1"/>
  <c r="D1536" i="1"/>
  <c r="C1536" i="1"/>
  <c r="D1535" i="1"/>
  <c r="C1535" i="1"/>
  <c r="D1534" i="1"/>
  <c r="C1534" i="1"/>
  <c r="D1533" i="1"/>
  <c r="C1533" i="1"/>
  <c r="D1532" i="1"/>
  <c r="C1532" i="1"/>
  <c r="D1531" i="1"/>
  <c r="C1531" i="1"/>
  <c r="D1530" i="1"/>
  <c r="C1530" i="1"/>
  <c r="D1529" i="1"/>
  <c r="C1529" i="1"/>
  <c r="D1528" i="1"/>
  <c r="C1528" i="1"/>
  <c r="D1527" i="1"/>
  <c r="C1527" i="1"/>
  <c r="D1526" i="1"/>
  <c r="C1526" i="1"/>
  <c r="D1524" i="1"/>
  <c r="C1524" i="1"/>
  <c r="D1523" i="1"/>
  <c r="C1523" i="1"/>
  <c r="D1522" i="1"/>
  <c r="C1522" i="1"/>
  <c r="D1521" i="1"/>
  <c r="C1521" i="1"/>
  <c r="D1520" i="1"/>
  <c r="C1520" i="1"/>
  <c r="D1519" i="1"/>
  <c r="C1519" i="1"/>
  <c r="D1518" i="1"/>
  <c r="C1518" i="1"/>
  <c r="D1517" i="1"/>
  <c r="C1517" i="1"/>
  <c r="D1516" i="1"/>
  <c r="C1516" i="1"/>
  <c r="D1515" i="1"/>
  <c r="C1515" i="1"/>
  <c r="C1514" i="1"/>
  <c r="D1513" i="1"/>
  <c r="C1513" i="1"/>
  <c r="D1512" i="1"/>
  <c r="C1512" i="1"/>
  <c r="D1511" i="1"/>
  <c r="C1511"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C1471" i="1"/>
  <c r="D1470" i="1"/>
  <c r="C1470" i="1"/>
  <c r="D1469" i="1"/>
  <c r="C1469" i="1"/>
  <c r="D1468" i="1"/>
  <c r="C1468" i="1"/>
  <c r="D1467" i="1"/>
  <c r="C1467" i="1"/>
  <c r="H1466" i="1"/>
  <c r="D1466" i="1"/>
  <c r="G1466" i="1" s="1"/>
  <c r="C1466" i="1"/>
  <c r="D1465" i="1"/>
  <c r="G1465" i="1" s="1"/>
  <c r="C1465" i="1"/>
  <c r="D1464" i="1"/>
  <c r="G1464" i="1" s="1"/>
  <c r="C1464" i="1"/>
  <c r="D1463" i="1"/>
  <c r="C1463" i="1"/>
  <c r="C1462" i="1"/>
  <c r="D1461" i="1"/>
  <c r="G1461" i="1" s="1"/>
  <c r="C1461" i="1"/>
  <c r="D1460" i="1"/>
  <c r="G1460" i="1" s="1"/>
  <c r="C1460" i="1"/>
  <c r="D1459" i="1"/>
  <c r="C1459" i="1"/>
  <c r="H1458" i="1"/>
  <c r="D1458" i="1"/>
  <c r="G1458" i="1" s="1"/>
  <c r="C1458" i="1"/>
  <c r="D1457" i="1"/>
  <c r="G1457" i="1" s="1"/>
  <c r="C1457" i="1"/>
  <c r="H1456" i="1"/>
  <c r="D1456" i="1"/>
  <c r="G1456" i="1" s="1"/>
  <c r="C1456" i="1"/>
  <c r="D1455" i="1"/>
  <c r="C1455" i="1"/>
  <c r="H1454" i="1"/>
  <c r="D1454" i="1"/>
  <c r="G1454" i="1" s="1"/>
  <c r="C1454" i="1"/>
  <c r="D1453" i="1"/>
  <c r="C1453" i="1"/>
  <c r="H1452" i="1"/>
  <c r="D1452" i="1"/>
  <c r="G1452" i="1" s="1"/>
  <c r="C1452" i="1"/>
  <c r="D1451" i="1"/>
  <c r="C1451" i="1"/>
  <c r="D1450" i="1"/>
  <c r="G1450" i="1" s="1"/>
  <c r="C1450" i="1"/>
  <c r="D1449" i="1"/>
  <c r="C1449" i="1"/>
  <c r="H1448" i="1"/>
  <c r="D1448" i="1"/>
  <c r="G1448" i="1" s="1"/>
  <c r="C1448" i="1"/>
  <c r="D1447" i="1"/>
  <c r="C1447" i="1"/>
  <c r="D1446" i="1"/>
  <c r="H1445" i="1"/>
  <c r="D1445" i="1"/>
  <c r="G1445" i="1" s="1"/>
  <c r="C1445" i="1"/>
  <c r="D1444" i="1"/>
  <c r="C1444" i="1"/>
  <c r="H1443" i="1"/>
  <c r="D1443" i="1"/>
  <c r="G1443" i="1" s="1"/>
  <c r="C1443" i="1"/>
  <c r="D1442" i="1"/>
  <c r="C1442" i="1"/>
  <c r="H1441" i="1"/>
  <c r="D1441" i="1"/>
  <c r="G1441" i="1" s="1"/>
  <c r="C1441" i="1"/>
  <c r="D1440" i="1"/>
  <c r="C1440" i="1"/>
  <c r="H1439" i="1"/>
  <c r="D1439" i="1"/>
  <c r="G1439" i="1" s="1"/>
  <c r="C1439" i="1"/>
  <c r="D1438" i="1"/>
  <c r="C1438" i="1"/>
  <c r="H1437" i="1"/>
  <c r="D1437" i="1"/>
  <c r="G1437" i="1" s="1"/>
  <c r="C1437" i="1"/>
  <c r="D1436" i="1"/>
  <c r="C1436" i="1"/>
  <c r="H1435" i="1"/>
  <c r="D1435" i="1"/>
  <c r="G1435" i="1" s="1"/>
  <c r="C1435" i="1"/>
  <c r="D1434" i="1"/>
  <c r="C1434" i="1"/>
  <c r="H1433" i="1"/>
  <c r="D1433" i="1"/>
  <c r="G1433" i="1" s="1"/>
  <c r="C1433" i="1"/>
  <c r="C1432" i="1"/>
  <c r="H1430" i="1"/>
  <c r="D1430" i="1"/>
  <c r="G1430" i="1" s="1"/>
  <c r="C1430" i="1"/>
  <c r="D1429" i="1"/>
  <c r="C1429" i="1"/>
  <c r="H1428" i="1"/>
  <c r="D1428" i="1"/>
  <c r="G1428" i="1" s="1"/>
  <c r="C1428" i="1"/>
  <c r="D1427" i="1"/>
  <c r="C1427" i="1"/>
  <c r="H1426" i="1"/>
  <c r="D1426" i="1"/>
  <c r="G1426" i="1" s="1"/>
  <c r="C1426" i="1"/>
  <c r="D1425" i="1"/>
  <c r="C1425" i="1"/>
  <c r="D1424" i="1"/>
  <c r="G1424" i="1" s="1"/>
  <c r="C1424" i="1"/>
  <c r="D1423" i="1"/>
  <c r="C1423" i="1"/>
  <c r="H1422" i="1"/>
  <c r="D1422" i="1"/>
  <c r="G1422" i="1" s="1"/>
  <c r="C1422" i="1"/>
  <c r="D1421" i="1"/>
  <c r="C1421" i="1"/>
  <c r="D1420" i="1"/>
  <c r="G1420" i="1" s="1"/>
  <c r="C1420" i="1"/>
  <c r="D1419" i="1"/>
  <c r="C1419" i="1"/>
  <c r="C1418" i="1"/>
  <c r="D1417" i="1"/>
  <c r="C1417" i="1"/>
  <c r="H1416" i="1"/>
  <c r="D1416" i="1"/>
  <c r="G1416" i="1" s="1"/>
  <c r="C1416" i="1"/>
  <c r="D1415" i="1"/>
  <c r="C1415" i="1"/>
  <c r="D1414" i="1"/>
  <c r="G1414" i="1" s="1"/>
  <c r="C1414" i="1"/>
  <c r="D1413" i="1"/>
  <c r="C1413" i="1"/>
  <c r="D1412" i="1"/>
  <c r="G1412" i="1" s="1"/>
  <c r="C1412" i="1"/>
  <c r="D1411" i="1"/>
  <c r="C1411" i="1"/>
  <c r="H1410" i="1"/>
  <c r="D1410" i="1"/>
  <c r="G1410" i="1" s="1"/>
  <c r="C1410" i="1"/>
  <c r="C1409" i="1"/>
  <c r="H1408" i="1"/>
  <c r="D1408" i="1"/>
  <c r="G1408" i="1" s="1"/>
  <c r="C1408" i="1"/>
  <c r="D1407" i="1"/>
  <c r="C1407" i="1"/>
  <c r="H1406" i="1"/>
  <c r="D1406" i="1"/>
  <c r="G1406" i="1" s="1"/>
  <c r="C1406" i="1"/>
  <c r="D1405" i="1"/>
  <c r="C1405" i="1"/>
  <c r="H1404" i="1"/>
  <c r="D1404" i="1"/>
  <c r="G1404" i="1" s="1"/>
  <c r="C1404" i="1"/>
  <c r="D1403" i="1"/>
  <c r="C1403" i="1"/>
  <c r="C1402" i="1"/>
  <c r="D1400" i="1"/>
  <c r="C1400" i="1"/>
  <c r="D1399" i="1"/>
  <c r="C1399" i="1"/>
  <c r="D1398" i="1"/>
  <c r="C1398" i="1"/>
  <c r="D1397" i="1"/>
  <c r="C1397" i="1"/>
  <c r="D1396" i="1"/>
  <c r="C1396" i="1"/>
  <c r="D1395" i="1"/>
  <c r="C1395" i="1"/>
  <c r="H1395" i="1" s="1"/>
  <c r="D1394" i="1"/>
  <c r="C1394" i="1"/>
  <c r="D1393" i="1"/>
  <c r="C1393" i="1"/>
  <c r="H1393" i="1" s="1"/>
  <c r="D1392" i="1"/>
  <c r="C1392" i="1"/>
  <c r="G1392" i="1" s="1"/>
  <c r="D1391" i="1"/>
  <c r="H1391" i="1" s="1"/>
  <c r="C1391" i="1"/>
  <c r="D1390" i="1"/>
  <c r="C1390" i="1"/>
  <c r="G1389" i="1"/>
  <c r="D1389" i="1"/>
  <c r="C1389" i="1"/>
  <c r="G1388" i="1"/>
  <c r="D1388" i="1"/>
  <c r="H1388" i="1" s="1"/>
  <c r="C1388" i="1"/>
  <c r="D1387" i="1"/>
  <c r="C1387" i="1"/>
  <c r="D1386" i="1"/>
  <c r="H1386" i="1" s="1"/>
  <c r="C1386" i="1"/>
  <c r="D1385" i="1"/>
  <c r="C1385" i="1"/>
  <c r="G1385" i="1" s="1"/>
  <c r="D1384" i="1"/>
  <c r="C1384" i="1"/>
  <c r="G1384" i="1" s="1"/>
  <c r="D1383" i="1"/>
  <c r="H1383" i="1" s="1"/>
  <c r="C1383" i="1"/>
  <c r="D1382" i="1"/>
  <c r="C1382" i="1"/>
  <c r="G1381" i="1"/>
  <c r="D1381" i="1"/>
  <c r="C1381" i="1"/>
  <c r="G1380" i="1"/>
  <c r="D1380" i="1"/>
  <c r="H1380" i="1" s="1"/>
  <c r="C1380" i="1"/>
  <c r="D1379" i="1"/>
  <c r="H1379" i="1" s="1"/>
  <c r="C1379" i="1"/>
  <c r="D1378" i="1"/>
  <c r="H1378" i="1" s="1"/>
  <c r="C1378" i="1"/>
  <c r="G1378" i="1" s="1"/>
  <c r="D1377" i="1"/>
  <c r="C1377" i="1"/>
  <c r="D1376" i="1"/>
  <c r="G1376" i="1" s="1"/>
  <c r="C1376" i="1"/>
  <c r="G1375" i="1"/>
  <c r="D1375" i="1"/>
  <c r="H1375" i="1" s="1"/>
  <c r="C1375" i="1"/>
  <c r="D1374" i="1"/>
  <c r="H1374" i="1" s="1"/>
  <c r="C1374" i="1"/>
  <c r="D1373" i="1"/>
  <c r="C1373" i="1"/>
  <c r="G1373" i="1" s="1"/>
  <c r="G1372" i="1"/>
  <c r="D1372" i="1"/>
  <c r="C1372" i="1"/>
  <c r="D1371" i="1"/>
  <c r="H1371" i="1" s="1"/>
  <c r="C1371" i="1"/>
  <c r="D1370" i="1"/>
  <c r="H1370" i="1" s="1"/>
  <c r="C1370" i="1"/>
  <c r="G1370" i="1" s="1"/>
  <c r="D1369" i="1"/>
  <c r="C1369" i="1"/>
  <c r="D1368" i="1"/>
  <c r="G1368" i="1" s="1"/>
  <c r="C1368" i="1"/>
  <c r="G1367" i="1"/>
  <c r="D1367" i="1"/>
  <c r="H1367" i="1" s="1"/>
  <c r="C1367" i="1"/>
  <c r="G1366" i="1"/>
  <c r="D1366" i="1"/>
  <c r="H1366" i="1" s="1"/>
  <c r="C1366" i="1"/>
  <c r="D1365" i="1"/>
  <c r="H1365" i="1" s="1"/>
  <c r="C1365" i="1"/>
  <c r="D1364" i="1"/>
  <c r="H1364" i="1" s="1"/>
  <c r="C1364" i="1"/>
  <c r="G1363" i="1"/>
  <c r="D1363" i="1"/>
  <c r="H1363" i="1" s="1"/>
  <c r="C1363" i="1"/>
  <c r="G1362" i="1"/>
  <c r="D1362" i="1"/>
  <c r="H1362" i="1" s="1"/>
  <c r="C1362" i="1"/>
  <c r="D1361" i="1"/>
  <c r="H1361" i="1" s="1"/>
  <c r="C1361" i="1"/>
  <c r="D1360" i="1"/>
  <c r="H1360" i="1" s="1"/>
  <c r="C1360" i="1"/>
  <c r="G1359" i="1"/>
  <c r="D1359" i="1"/>
  <c r="H1359" i="1" s="1"/>
  <c r="C1359" i="1"/>
  <c r="G1358" i="1"/>
  <c r="D1358" i="1"/>
  <c r="H1358" i="1" s="1"/>
  <c r="C1358" i="1"/>
  <c r="D1357" i="1"/>
  <c r="H1357" i="1" s="1"/>
  <c r="C1357" i="1"/>
  <c r="D1356" i="1"/>
  <c r="H1356" i="1" s="1"/>
  <c r="C1356" i="1"/>
  <c r="G1355" i="1"/>
  <c r="D1355" i="1"/>
  <c r="H1355" i="1" s="1"/>
  <c r="C1355" i="1"/>
  <c r="G1354" i="1"/>
  <c r="D1354" i="1"/>
  <c r="H1354" i="1" s="1"/>
  <c r="C1354" i="1"/>
  <c r="D1353" i="1"/>
  <c r="H1353" i="1" s="1"/>
  <c r="C1353" i="1"/>
  <c r="D1352" i="1"/>
  <c r="H1352" i="1" s="1"/>
  <c r="C1352" i="1"/>
  <c r="G1351" i="1"/>
  <c r="D1351" i="1"/>
  <c r="H1351" i="1" s="1"/>
  <c r="C1351" i="1"/>
  <c r="G1350" i="1"/>
  <c r="D1350" i="1"/>
  <c r="H1350" i="1" s="1"/>
  <c r="C1350" i="1"/>
  <c r="D1349" i="1"/>
  <c r="H1349" i="1" s="1"/>
  <c r="C1349" i="1"/>
  <c r="D1348" i="1"/>
  <c r="H1348" i="1" s="1"/>
  <c r="C1348" i="1"/>
  <c r="D1347" i="1"/>
  <c r="H1347" i="1" s="1"/>
  <c r="C1347" i="1"/>
  <c r="D1346" i="1"/>
  <c r="H1346" i="1" s="1"/>
  <c r="C1346" i="1"/>
  <c r="G1345" i="1"/>
  <c r="D1345" i="1"/>
  <c r="H1345" i="1" s="1"/>
  <c r="C1345" i="1"/>
  <c r="D1344" i="1"/>
  <c r="H1344" i="1" s="1"/>
  <c r="C1344" i="1"/>
  <c r="D1343" i="1"/>
  <c r="H1343" i="1" s="1"/>
  <c r="C1343" i="1"/>
  <c r="D1342" i="1"/>
  <c r="H1342" i="1" s="1"/>
  <c r="C1342" i="1"/>
  <c r="G1341" i="1"/>
  <c r="D1341" i="1"/>
  <c r="H1341" i="1" s="1"/>
  <c r="C1341" i="1"/>
  <c r="D1340" i="1"/>
  <c r="H1340" i="1" s="1"/>
  <c r="C1340" i="1"/>
  <c r="D1339" i="1"/>
  <c r="H1339" i="1" s="1"/>
  <c r="C1339" i="1"/>
  <c r="D1338" i="1"/>
  <c r="H1338" i="1" s="1"/>
  <c r="C1338" i="1"/>
  <c r="G1337"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G1330" i="1"/>
  <c r="D1330" i="1"/>
  <c r="H1330" i="1" s="1"/>
  <c r="C1330" i="1"/>
  <c r="D1329" i="1"/>
  <c r="H1329" i="1" s="1"/>
  <c r="C1329" i="1"/>
  <c r="D1328" i="1"/>
  <c r="H1328" i="1" s="1"/>
  <c r="C1328" i="1"/>
  <c r="D1327" i="1"/>
  <c r="H1327" i="1" s="1"/>
  <c r="C1327" i="1"/>
  <c r="D1326" i="1"/>
  <c r="H1326" i="1" s="1"/>
  <c r="C1326" i="1"/>
  <c r="G1325" i="1"/>
  <c r="D1325" i="1"/>
  <c r="H1325" i="1" s="1"/>
  <c r="C1325" i="1"/>
  <c r="D1324" i="1"/>
  <c r="H1324" i="1" s="1"/>
  <c r="C1324" i="1"/>
  <c r="D1323" i="1"/>
  <c r="H1323" i="1" s="1"/>
  <c r="C1323" i="1"/>
  <c r="G1322" i="1"/>
  <c r="D1322" i="1"/>
  <c r="H1322" i="1" s="1"/>
  <c r="C1322" i="1"/>
  <c r="G1321" i="1"/>
  <c r="D1321" i="1"/>
  <c r="H1321" i="1" s="1"/>
  <c r="C1321" i="1"/>
  <c r="D1320" i="1"/>
  <c r="H1320" i="1" s="1"/>
  <c r="C1320" i="1"/>
  <c r="D1319" i="1"/>
  <c r="H1319" i="1" s="1"/>
  <c r="C1319" i="1"/>
  <c r="G1318" i="1"/>
  <c r="D1318" i="1"/>
  <c r="H1318" i="1" s="1"/>
  <c r="C1318" i="1"/>
  <c r="G1317" i="1"/>
  <c r="D1317" i="1"/>
  <c r="H1317" i="1" s="1"/>
  <c r="C1317" i="1"/>
  <c r="D1316" i="1"/>
  <c r="H1316" i="1" s="1"/>
  <c r="C1316" i="1"/>
  <c r="D1315" i="1"/>
  <c r="H1315" i="1" s="1"/>
  <c r="C1315" i="1"/>
  <c r="D1314" i="1"/>
  <c r="H1314" i="1" s="1"/>
  <c r="C1314" i="1"/>
  <c r="G1313" i="1"/>
  <c r="D1313" i="1"/>
  <c r="H1313" i="1" s="1"/>
  <c r="C1313" i="1"/>
  <c r="D1312" i="1"/>
  <c r="H1312" i="1" s="1"/>
  <c r="C1312" i="1"/>
  <c r="D1311" i="1"/>
  <c r="H1311" i="1" s="1"/>
  <c r="C1311" i="1"/>
  <c r="G1310" i="1"/>
  <c r="D1310" i="1"/>
  <c r="H1310" i="1" s="1"/>
  <c r="C1310" i="1"/>
  <c r="D1309" i="1"/>
  <c r="H1309" i="1" s="1"/>
  <c r="C1309" i="1"/>
  <c r="D1308" i="1"/>
  <c r="H1308" i="1" s="1"/>
  <c r="C1308" i="1"/>
  <c r="D1307" i="1"/>
  <c r="H1307" i="1" s="1"/>
  <c r="C1307" i="1"/>
  <c r="G1306" i="1"/>
  <c r="D1306" i="1"/>
  <c r="H1306" i="1" s="1"/>
  <c r="C1306" i="1"/>
  <c r="G1305" i="1"/>
  <c r="D1305" i="1"/>
  <c r="H1305" i="1" s="1"/>
  <c r="C1305" i="1"/>
  <c r="D1304" i="1"/>
  <c r="H1304" i="1" s="1"/>
  <c r="C1304" i="1"/>
  <c r="D1303" i="1"/>
  <c r="H1303" i="1" s="1"/>
  <c r="C1303" i="1"/>
  <c r="D1302" i="1"/>
  <c r="H1302" i="1" s="1"/>
  <c r="C1302" i="1"/>
  <c r="D1301" i="1"/>
  <c r="C1301" i="1"/>
  <c r="G1301" i="1" s="1"/>
  <c r="D1299" i="1"/>
  <c r="H1299" i="1" s="1"/>
  <c r="C1299" i="1"/>
  <c r="G1298" i="1"/>
  <c r="D1298" i="1"/>
  <c r="H1298" i="1" s="1"/>
  <c r="C1298" i="1"/>
  <c r="D1297" i="1"/>
  <c r="C1297" i="1"/>
  <c r="D1296" i="1"/>
  <c r="H1296" i="1" s="1"/>
  <c r="C1296" i="1"/>
  <c r="D1295" i="1"/>
  <c r="C1295" i="1"/>
  <c r="D1294" i="1"/>
  <c r="H1294" i="1" s="1"/>
  <c r="C1294" i="1"/>
  <c r="G1294" i="1" s="1"/>
  <c r="G1293" i="1"/>
  <c r="D1293" i="1"/>
  <c r="H1293" i="1" s="1"/>
  <c r="C1293" i="1"/>
  <c r="D1292" i="1"/>
  <c r="H1292" i="1" s="1"/>
  <c r="C1292" i="1"/>
  <c r="D1291" i="1"/>
  <c r="H1291" i="1" s="1"/>
  <c r="C1291" i="1"/>
  <c r="D1290" i="1"/>
  <c r="C1290" i="1"/>
  <c r="G1290" i="1" s="1"/>
  <c r="G1289" i="1"/>
  <c r="D1289" i="1"/>
  <c r="H1289" i="1" s="1"/>
  <c r="C1289" i="1"/>
  <c r="D1288" i="1"/>
  <c r="H1288" i="1" s="1"/>
  <c r="C1288" i="1"/>
  <c r="D1287" i="1"/>
  <c r="H1287" i="1" s="1"/>
  <c r="C1287" i="1"/>
  <c r="G1286" i="1"/>
  <c r="D1286" i="1"/>
  <c r="H1286" i="1" s="1"/>
  <c r="C1286" i="1"/>
  <c r="G1285" i="1"/>
  <c r="D1285" i="1"/>
  <c r="H1285" i="1" s="1"/>
  <c r="C1285" i="1"/>
  <c r="D1284" i="1"/>
  <c r="H1284" i="1" s="1"/>
  <c r="C1284" i="1"/>
  <c r="D1283" i="1"/>
  <c r="H1283" i="1" s="1"/>
  <c r="C1283" i="1"/>
  <c r="G1282" i="1"/>
  <c r="D1282" i="1"/>
  <c r="H1282" i="1" s="1"/>
  <c r="C1282" i="1"/>
  <c r="D1281" i="1"/>
  <c r="H1281" i="1" s="1"/>
  <c r="C1281" i="1"/>
  <c r="D1280" i="1"/>
  <c r="H1280" i="1" s="1"/>
  <c r="C1280" i="1"/>
  <c r="D1279" i="1"/>
  <c r="C1279" i="1"/>
  <c r="G1277" i="1"/>
  <c r="D1277" i="1"/>
  <c r="H1277" i="1" s="1"/>
  <c r="C1277" i="1"/>
  <c r="D1276" i="1"/>
  <c r="H1276" i="1" s="1"/>
  <c r="C1276" i="1"/>
  <c r="D1275" i="1"/>
  <c r="H1275" i="1" s="1"/>
  <c r="C1275" i="1"/>
  <c r="G1274" i="1"/>
  <c r="D1274" i="1"/>
  <c r="H1274" i="1" s="1"/>
  <c r="C1274" i="1"/>
  <c r="G1273" i="1"/>
  <c r="D1273" i="1"/>
  <c r="H1273" i="1" s="1"/>
  <c r="C1273" i="1"/>
  <c r="D1272" i="1"/>
  <c r="H1272" i="1" s="1"/>
  <c r="C1272" i="1"/>
  <c r="D1271" i="1"/>
  <c r="H1271" i="1" s="1"/>
  <c r="C1271" i="1"/>
  <c r="D1270" i="1"/>
  <c r="H1270" i="1" s="1"/>
  <c r="C1270" i="1"/>
  <c r="G1269" i="1"/>
  <c r="D1269" i="1"/>
  <c r="H1269" i="1" s="1"/>
  <c r="C1269" i="1"/>
  <c r="C1268" i="1"/>
  <c r="D1267" i="1"/>
  <c r="H1267" i="1" s="1"/>
  <c r="C1267" i="1"/>
  <c r="D1266" i="1"/>
  <c r="H1266" i="1" s="1"/>
  <c r="C1266" i="1"/>
  <c r="H1265" i="1"/>
  <c r="D1265" i="1"/>
  <c r="G1265" i="1" s="1"/>
  <c r="C1265" i="1"/>
  <c r="C1264" i="1"/>
  <c r="H1263" i="1"/>
  <c r="G1263" i="1"/>
  <c r="D1263" i="1"/>
  <c r="C1263" i="1"/>
  <c r="H1262" i="1"/>
  <c r="G1262" i="1"/>
  <c r="D1262" i="1"/>
  <c r="C1262" i="1"/>
  <c r="D1261" i="1"/>
  <c r="H1261" i="1" s="1"/>
  <c r="C1261" i="1"/>
  <c r="C1260" i="1"/>
  <c r="H1258" i="1"/>
  <c r="G1258" i="1"/>
  <c r="D1258" i="1"/>
  <c r="C1258" i="1"/>
  <c r="H1257" i="1"/>
  <c r="G1257" i="1"/>
  <c r="D1257" i="1"/>
  <c r="C1257" i="1"/>
  <c r="C1256" i="1"/>
  <c r="D1254" i="1"/>
  <c r="H1254" i="1" s="1"/>
  <c r="C1254" i="1"/>
  <c r="D1253" i="1"/>
  <c r="H1253" i="1" s="1"/>
  <c r="C1253" i="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D1207" i="1"/>
  <c r="H1206" i="1"/>
  <c r="D1206" i="1"/>
  <c r="G1206" i="1" s="1"/>
  <c r="C1206" i="1"/>
  <c r="H1205" i="1"/>
  <c r="D1205" i="1"/>
  <c r="G1205" i="1" s="1"/>
  <c r="C1205" i="1"/>
  <c r="H1204" i="1"/>
  <c r="D1204" i="1"/>
  <c r="G1204" i="1" s="1"/>
  <c r="C1204" i="1"/>
  <c r="H1203" i="1"/>
  <c r="D1203" i="1"/>
  <c r="C1203" i="1"/>
  <c r="D1202" i="1"/>
  <c r="C1202" i="1"/>
  <c r="D1200" i="1"/>
  <c r="G1200" i="1" s="1"/>
  <c r="C1200" i="1"/>
  <c r="H1199" i="1"/>
  <c r="D1199" i="1"/>
  <c r="G1199" i="1" s="1"/>
  <c r="C1199" i="1"/>
  <c r="D1198" i="1"/>
  <c r="G1198" i="1" s="1"/>
  <c r="C1198" i="1"/>
  <c r="H1197" i="1"/>
  <c r="D1197" i="1"/>
  <c r="G1197" i="1" s="1"/>
  <c r="C1197" i="1"/>
  <c r="H1196" i="1"/>
  <c r="D1196" i="1"/>
  <c r="G1196" i="1" s="1"/>
  <c r="C1196" i="1"/>
  <c r="H1195" i="1"/>
  <c r="D1195" i="1"/>
  <c r="G1195" i="1" s="1"/>
  <c r="C1195" i="1"/>
  <c r="D1194" i="1"/>
  <c r="G1194" i="1" s="1"/>
  <c r="C1194" i="1"/>
  <c r="D1193" i="1"/>
  <c r="G1193" i="1" s="1"/>
  <c r="C1193" i="1"/>
  <c r="H1192" i="1"/>
  <c r="D1192" i="1"/>
  <c r="G1192" i="1" s="1"/>
  <c r="C1192" i="1"/>
  <c r="H1191" i="1"/>
  <c r="D1191" i="1"/>
  <c r="G1191" i="1" s="1"/>
  <c r="C1191" i="1"/>
  <c r="D1190" i="1"/>
  <c r="G1190" i="1" s="1"/>
  <c r="C1190" i="1"/>
  <c r="D1189" i="1"/>
  <c r="G1189" i="1" s="1"/>
  <c r="C1189" i="1"/>
  <c r="D1188" i="1"/>
  <c r="G1188" i="1" s="1"/>
  <c r="C1188" i="1"/>
  <c r="H1187" i="1"/>
  <c r="D1187" i="1"/>
  <c r="G1187" i="1" s="1"/>
  <c r="C1187" i="1"/>
  <c r="H1186" i="1"/>
  <c r="D1186" i="1"/>
  <c r="G1186" i="1" s="1"/>
  <c r="C1186" i="1"/>
  <c r="C1185" i="1"/>
  <c r="D1184" i="1"/>
  <c r="G1184" i="1" s="1"/>
  <c r="C1184" i="1"/>
  <c r="H1183" i="1"/>
  <c r="D1183" i="1"/>
  <c r="G1183" i="1" s="1"/>
  <c r="C1183" i="1"/>
  <c r="C1182" i="1"/>
  <c r="D1179" i="1"/>
  <c r="H1179" i="1" s="1"/>
  <c r="C1179" i="1"/>
  <c r="D1178" i="1"/>
  <c r="H1178" i="1" s="1"/>
  <c r="C1178" i="1"/>
  <c r="D1177" i="1"/>
  <c r="H1177" i="1" s="1"/>
  <c r="C1177" i="1"/>
  <c r="D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G1163" i="1"/>
  <c r="D1163" i="1"/>
  <c r="H1163" i="1" s="1"/>
  <c r="C1163" i="1"/>
  <c r="G1162" i="1"/>
  <c r="D1162" i="1"/>
  <c r="H1162" i="1" s="1"/>
  <c r="C1162" i="1"/>
  <c r="G1161" i="1"/>
  <c r="D1161" i="1"/>
  <c r="H1161" i="1" s="1"/>
  <c r="C1161" i="1"/>
  <c r="D1160" i="1"/>
  <c r="H1160" i="1" s="1"/>
  <c r="C1160" i="1"/>
  <c r="G1159" i="1"/>
  <c r="D1159" i="1"/>
  <c r="H1159" i="1" s="1"/>
  <c r="C1159" i="1"/>
  <c r="G1158" i="1"/>
  <c r="D1158" i="1"/>
  <c r="H1158" i="1" s="1"/>
  <c r="C1158" i="1"/>
  <c r="G1157" i="1"/>
  <c r="D1157" i="1"/>
  <c r="H1157" i="1" s="1"/>
  <c r="C1157" i="1"/>
  <c r="G1156" i="1"/>
  <c r="D1156" i="1"/>
  <c r="H1156" i="1" s="1"/>
  <c r="C1156" i="1"/>
  <c r="D1155" i="1"/>
  <c r="H1155" i="1" s="1"/>
  <c r="C1155" i="1"/>
  <c r="G1154" i="1"/>
  <c r="D1154" i="1"/>
  <c r="H1154" i="1" s="1"/>
  <c r="C1154" i="1"/>
  <c r="G1153" i="1"/>
  <c r="D1153" i="1"/>
  <c r="H1153" i="1" s="1"/>
  <c r="C1153" i="1"/>
  <c r="C1152" i="1"/>
  <c r="G1151" i="1"/>
  <c r="D1151" i="1"/>
  <c r="H1151" i="1" s="1"/>
  <c r="C1151" i="1"/>
  <c r="G1150" i="1"/>
  <c r="D1150" i="1"/>
  <c r="H1150" i="1" s="1"/>
  <c r="C1150" i="1"/>
  <c r="G1149" i="1"/>
  <c r="D1149" i="1"/>
  <c r="H1149" i="1" s="1"/>
  <c r="C1149" i="1"/>
  <c r="D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4" i="1" s="1"/>
  <c r="C1104" i="1"/>
  <c r="D1103" i="1"/>
  <c r="H1103" i="1" s="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H1094" i="1" s="1"/>
  <c r="C1094" i="1"/>
  <c r="D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G1076" i="1" s="1"/>
  <c r="C1076" i="1"/>
  <c r="D1075" i="1"/>
  <c r="H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G1062" i="1"/>
  <c r="D1062" i="1"/>
  <c r="H1062" i="1" s="1"/>
  <c r="C1062" i="1"/>
  <c r="G1061" i="1"/>
  <c r="D1061" i="1"/>
  <c r="H1061" i="1" s="1"/>
  <c r="C1061" i="1"/>
  <c r="G1060" i="1"/>
  <c r="D1060" i="1"/>
  <c r="H1060" i="1" s="1"/>
  <c r="C1060" i="1"/>
  <c r="G1059" i="1"/>
  <c r="D1059" i="1"/>
  <c r="H1059" i="1" s="1"/>
  <c r="C1059" i="1"/>
  <c r="H1058" i="1"/>
  <c r="G1058" i="1"/>
  <c r="D1058" i="1"/>
  <c r="C1058" i="1"/>
  <c r="G1057" i="1"/>
  <c r="D1057" i="1"/>
  <c r="H1057" i="1" s="1"/>
  <c r="C1057" i="1"/>
  <c r="G1056" i="1"/>
  <c r="D1056" i="1"/>
  <c r="H1056" i="1" s="1"/>
  <c r="C1056" i="1"/>
  <c r="G1055" i="1"/>
  <c r="D1055" i="1"/>
  <c r="H1055" i="1" s="1"/>
  <c r="C1055" i="1"/>
  <c r="H1054" i="1"/>
  <c r="G1054" i="1"/>
  <c r="D1054" i="1"/>
  <c r="C1054" i="1"/>
  <c r="H1053" i="1"/>
  <c r="D1053" i="1"/>
  <c r="G1053" i="1" s="1"/>
  <c r="C1053" i="1"/>
  <c r="H1052" i="1"/>
  <c r="D1052" i="1"/>
  <c r="G1052" i="1" s="1"/>
  <c r="C1052" i="1"/>
  <c r="H1051" i="1"/>
  <c r="G1051" i="1"/>
  <c r="D1051" i="1"/>
  <c r="C1051"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D1042" i="1"/>
  <c r="G1042" i="1" s="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D1035" i="1"/>
  <c r="G1035" i="1" s="1"/>
  <c r="C1035" i="1"/>
  <c r="H1034" i="1"/>
  <c r="D1034" i="1"/>
  <c r="G1034" i="1" s="1"/>
  <c r="C1034" i="1"/>
  <c r="G1033" i="1"/>
  <c r="D1033" i="1"/>
  <c r="H1033" i="1" s="1"/>
  <c r="C1033" i="1"/>
  <c r="H1032" i="1"/>
  <c r="G1032" i="1"/>
  <c r="D1032" i="1"/>
  <c r="C1032" i="1"/>
  <c r="H1031" i="1"/>
  <c r="D1031" i="1"/>
  <c r="G1031" i="1" s="1"/>
  <c r="C1031" i="1"/>
  <c r="D1030" i="1"/>
  <c r="H1030" i="1" s="1"/>
  <c r="C1030" i="1"/>
  <c r="H1029" i="1"/>
  <c r="G1029" i="1"/>
  <c r="D1029" i="1"/>
  <c r="C1029" i="1"/>
  <c r="H1028" i="1"/>
  <c r="G1028" i="1"/>
  <c r="D1028" i="1"/>
  <c r="C1028" i="1"/>
  <c r="D1027" i="1"/>
  <c r="H1027" i="1" s="1"/>
  <c r="C1027" i="1"/>
  <c r="H1026" i="1"/>
  <c r="G1026" i="1"/>
  <c r="D1026" i="1"/>
  <c r="C1026" i="1"/>
  <c r="H1025" i="1"/>
  <c r="G1025" i="1"/>
  <c r="D1025" i="1"/>
  <c r="C1025" i="1"/>
  <c r="C1024" i="1"/>
  <c r="H1023" i="1"/>
  <c r="G1023" i="1"/>
  <c r="D1023" i="1"/>
  <c r="C1023" i="1"/>
  <c r="H1022" i="1"/>
  <c r="G1022" i="1"/>
  <c r="D1022" i="1"/>
  <c r="C1022" i="1"/>
  <c r="H1021" i="1"/>
  <c r="G1021" i="1"/>
  <c r="D1021" i="1"/>
  <c r="C1021" i="1"/>
  <c r="H1020" i="1"/>
  <c r="G1020" i="1"/>
  <c r="D1020" i="1"/>
  <c r="C1020" i="1"/>
  <c r="D1019" i="1"/>
  <c r="H1019" i="1" s="1"/>
  <c r="C1019" i="1"/>
  <c r="C1018" i="1"/>
  <c r="C1017" i="1"/>
  <c r="H1016" i="1"/>
  <c r="G1016" i="1"/>
  <c r="D1016" i="1"/>
  <c r="C1016"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D906" i="1"/>
  <c r="H906" i="1" s="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D850" i="1"/>
  <c r="H850" i="1" s="1"/>
  <c r="C850" i="1"/>
  <c r="H849" i="1"/>
  <c r="G849" i="1"/>
  <c r="D849" i="1"/>
  <c r="C849" i="1"/>
  <c r="H848" i="1"/>
  <c r="G848" i="1"/>
  <c r="D848" i="1"/>
  <c r="C848" i="1"/>
  <c r="H847" i="1"/>
  <c r="D847" i="1"/>
  <c r="G847" i="1" s="1"/>
  <c r="C847" i="1"/>
  <c r="H846" i="1"/>
  <c r="G846" i="1"/>
  <c r="D846" i="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D782" i="1"/>
  <c r="G782" i="1" s="1"/>
  <c r="C782" i="1"/>
  <c r="H781" i="1"/>
  <c r="G781" i="1"/>
  <c r="D781" i="1"/>
  <c r="C781" i="1"/>
  <c r="H780" i="1"/>
  <c r="G780" i="1"/>
  <c r="D780" i="1"/>
  <c r="C780" i="1"/>
  <c r="H779" i="1"/>
  <c r="D779" i="1"/>
  <c r="G779" i="1" s="1"/>
  <c r="C779" i="1"/>
  <c r="H778" i="1"/>
  <c r="G778" i="1"/>
  <c r="D778" i="1"/>
  <c r="C778" i="1"/>
  <c r="H777" i="1"/>
  <c r="G777" i="1"/>
  <c r="D777" i="1"/>
  <c r="C777" i="1"/>
  <c r="H776" i="1"/>
  <c r="G776" i="1"/>
  <c r="D776" i="1"/>
  <c r="C776" i="1"/>
  <c r="H775" i="1"/>
  <c r="G775" i="1"/>
  <c r="D775" i="1"/>
  <c r="C775" i="1"/>
  <c r="H774" i="1"/>
  <c r="D774" i="1"/>
  <c r="G774" i="1" s="1"/>
  <c r="C774" i="1"/>
  <c r="H773" i="1"/>
  <c r="G773" i="1"/>
  <c r="D773" i="1"/>
  <c r="C773" i="1"/>
  <c r="H772" i="1"/>
  <c r="G772" i="1"/>
  <c r="D772" i="1"/>
  <c r="C772" i="1"/>
  <c r="H771" i="1"/>
  <c r="D771" i="1"/>
  <c r="G771" i="1" s="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D750" i="1"/>
  <c r="H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H735" i="1"/>
  <c r="G735" i="1"/>
  <c r="D735" i="1"/>
  <c r="C735" i="1"/>
  <c r="H734" i="1"/>
  <c r="G734" i="1"/>
  <c r="D734" i="1"/>
  <c r="C734" i="1"/>
  <c r="H733" i="1"/>
  <c r="G733" i="1"/>
  <c r="D733" i="1"/>
  <c r="C733" i="1"/>
  <c r="D732" i="1"/>
  <c r="H732" i="1" s="1"/>
  <c r="C732" i="1"/>
  <c r="D731" i="1"/>
  <c r="H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G715"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D705" i="1"/>
  <c r="G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D666" i="1"/>
  <c r="G666" i="1" s="1"/>
  <c r="C666" i="1"/>
  <c r="H665" i="1"/>
  <c r="G665" i="1"/>
  <c r="D665" i="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D657" i="1"/>
  <c r="C657" i="1"/>
  <c r="H657" i="1" s="1"/>
  <c r="H656" i="1"/>
  <c r="D656" i="1"/>
  <c r="G656" i="1" s="1"/>
  <c r="C656" i="1"/>
  <c r="H655" i="1"/>
  <c r="G655" i="1"/>
  <c r="D655" i="1"/>
  <c r="C655" i="1"/>
  <c r="H654" i="1"/>
  <c r="D654" i="1"/>
  <c r="G654" i="1" s="1"/>
  <c r="C654" i="1"/>
  <c r="H653" i="1"/>
  <c r="G653" i="1"/>
  <c r="D653" i="1"/>
  <c r="C653" i="1"/>
  <c r="G652" i="1"/>
  <c r="D652" i="1"/>
  <c r="H652" i="1" s="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G645" i="1"/>
  <c r="D645" i="1"/>
  <c r="H645" i="1" s="1"/>
  <c r="C645" i="1"/>
  <c r="C642" i="1"/>
  <c r="C641"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D497" i="1"/>
  <c r="G497" i="1" s="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D483" i="1"/>
  <c r="G483" i="1" s="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C423" i="1"/>
  <c r="C422" i="1"/>
  <c r="D421" i="1"/>
  <c r="H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D377" i="1"/>
  <c r="G377" i="1" s="1"/>
  <c r="C377" i="1"/>
  <c r="H376" i="1"/>
  <c r="D376" i="1"/>
  <c r="G376" i="1" s="1"/>
  <c r="C376" i="1"/>
  <c r="H375" i="1"/>
  <c r="D375" i="1"/>
  <c r="G375" i="1" s="1"/>
  <c r="C375" i="1"/>
  <c r="G374" i="1"/>
  <c r="D374" i="1"/>
  <c r="H374" i="1" s="1"/>
  <c r="C374" i="1"/>
  <c r="H373" i="1"/>
  <c r="D373" i="1"/>
  <c r="G373" i="1" s="1"/>
  <c r="C373" i="1"/>
  <c r="H372" i="1"/>
  <c r="D372" i="1"/>
  <c r="G372" i="1" s="1"/>
  <c r="C372" i="1"/>
  <c r="H371" i="1"/>
  <c r="D371" i="1"/>
  <c r="G371" i="1" s="1"/>
  <c r="C371" i="1"/>
  <c r="H370" i="1"/>
  <c r="G370" i="1"/>
  <c r="D370" i="1"/>
  <c r="C370" i="1"/>
  <c r="G369"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D332" i="1"/>
  <c r="G332" i="1" s="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D306" i="1"/>
  <c r="G306" i="1" s="1"/>
  <c r="C306" i="1"/>
  <c r="H305" i="1"/>
  <c r="G305" i="1"/>
  <c r="D305" i="1"/>
  <c r="C305" i="1"/>
  <c r="C304" i="1"/>
  <c r="H302" i="1"/>
  <c r="G302" i="1"/>
  <c r="D302" i="1"/>
  <c r="C302" i="1"/>
  <c r="H301" i="1"/>
  <c r="D301" i="1"/>
  <c r="G301" i="1" s="1"/>
  <c r="C301" i="1"/>
  <c r="D300" i="1"/>
  <c r="G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D286" i="1"/>
  <c r="G286" i="1" s="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D235" i="1"/>
  <c r="G235" i="1" s="1"/>
  <c r="C235" i="1"/>
  <c r="H234" i="1"/>
  <c r="G234" i="1"/>
  <c r="D234" i="1"/>
  <c r="C234" i="1"/>
  <c r="H233" i="1"/>
  <c r="D233" i="1"/>
  <c r="G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D216" i="1"/>
  <c r="G216" i="1" s="1"/>
  <c r="C216" i="1"/>
  <c r="H215" i="1"/>
  <c r="D215" i="1"/>
  <c r="G215" i="1" s="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D206" i="1"/>
  <c r="G206" i="1" s="1"/>
  <c r="C206" i="1"/>
  <c r="H205" i="1"/>
  <c r="G205" i="1"/>
  <c r="D205" i="1"/>
  <c r="C205" i="1"/>
  <c r="G204" i="1"/>
  <c r="D204" i="1"/>
  <c r="H204" i="1" s="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D195" i="1"/>
  <c r="G195" i="1" s="1"/>
  <c r="C195" i="1"/>
  <c r="H194" i="1"/>
  <c r="D194" i="1"/>
  <c r="G194" i="1" s="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G182" i="1"/>
  <c r="D182" i="1"/>
  <c r="C182" i="1"/>
  <c r="H181" i="1"/>
  <c r="G181" i="1"/>
  <c r="D181" i="1"/>
  <c r="C181" i="1"/>
  <c r="H180" i="1"/>
  <c r="G180" i="1"/>
  <c r="D180" i="1"/>
  <c r="C180" i="1"/>
  <c r="H179" i="1"/>
  <c r="D179" i="1"/>
  <c r="G179" i="1" s="1"/>
  <c r="C179" i="1"/>
  <c r="H178" i="1"/>
  <c r="D178" i="1"/>
  <c r="G178" i="1" s="1"/>
  <c r="C178" i="1"/>
  <c r="H177" i="1"/>
  <c r="D177" i="1"/>
  <c r="G177" i="1" s="1"/>
  <c r="C177" i="1"/>
  <c r="H176" i="1"/>
  <c r="G176" i="1"/>
  <c r="D176" i="1"/>
  <c r="C176" i="1"/>
  <c r="H175" i="1"/>
  <c r="G175" i="1"/>
  <c r="D175" i="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H166" i="1" s="1"/>
  <c r="C166" i="1"/>
  <c r="H165" i="1"/>
  <c r="G165" i="1"/>
  <c r="D165" i="1"/>
  <c r="C165" i="1"/>
  <c r="H164" i="1"/>
  <c r="G164" i="1"/>
  <c r="D164" i="1"/>
  <c r="C164" i="1"/>
  <c r="H163" i="1"/>
  <c r="G163" i="1"/>
  <c r="D163" i="1"/>
  <c r="C163" i="1"/>
  <c r="H162" i="1"/>
  <c r="D162" i="1"/>
  <c r="G162" i="1" s="1"/>
  <c r="C162" i="1"/>
  <c r="D161" i="1"/>
  <c r="H161" i="1" s="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D151" i="1"/>
  <c r="G151" i="1" s="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D127" i="1"/>
  <c r="G127" i="1" s="1"/>
  <c r="C127" i="1"/>
  <c r="H126" i="1"/>
  <c r="D126" i="1"/>
  <c r="G126" i="1" s="1"/>
  <c r="C126" i="1"/>
  <c r="H125" i="1"/>
  <c r="G125" i="1"/>
  <c r="D125" i="1"/>
  <c r="C125" i="1"/>
  <c r="H124" i="1"/>
  <c r="D124" i="1"/>
  <c r="G124" i="1" s="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D107" i="1"/>
  <c r="G107" i="1" s="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D84" i="1"/>
  <c r="G84" i="1" s="1"/>
  <c r="C84" i="1"/>
  <c r="H83" i="1"/>
  <c r="G83" i="1"/>
  <c r="D83" i="1"/>
  <c r="C83" i="1"/>
  <c r="H82" i="1"/>
  <c r="D82" i="1"/>
  <c r="G82" i="1" s="1"/>
  <c r="C82" i="1"/>
  <c r="H81" i="1"/>
  <c r="D81" i="1"/>
  <c r="G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D58" i="1"/>
  <c r="G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D50" i="1"/>
  <c r="G50" i="1" s="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D10" i="1"/>
  <c r="G10" i="1" s="1"/>
  <c r="C10" i="1"/>
  <c r="H9" i="1"/>
  <c r="D9" i="1"/>
  <c r="G9" i="1" s="1"/>
  <c r="C9" i="1"/>
  <c r="H8" i="1"/>
  <c r="D8" i="1"/>
  <c r="G8" i="1" s="1"/>
  <c r="C8" i="1"/>
  <c r="H7" i="1"/>
  <c r="G7" i="1"/>
  <c r="D7" i="1"/>
  <c r="C7" i="1"/>
  <c r="H6" i="1"/>
  <c r="D6" i="1"/>
  <c r="G6" i="1" s="1"/>
  <c r="C6" i="1"/>
  <c r="H5" i="1"/>
  <c r="D5" i="1"/>
  <c r="G5" i="1" s="1"/>
  <c r="C5" i="1"/>
  <c r="D4" i="1"/>
  <c r="H4" i="1" s="1"/>
  <c r="C4" i="1"/>
  <c r="E37" i="9" l="1"/>
  <c r="B37" i="9" s="1"/>
  <c r="D1260" i="1"/>
  <c r="H1260" i="1" s="1"/>
  <c r="G1266" i="1"/>
  <c r="E303" i="9"/>
  <c r="B303" i="9" s="1"/>
  <c r="F296" i="5"/>
  <c r="C1300" i="1"/>
  <c r="H1301" i="1"/>
  <c r="F297" i="5"/>
  <c r="G1397" i="1"/>
  <c r="H1385" i="1"/>
  <c r="G1393" i="1"/>
  <c r="E335" i="9"/>
  <c r="B335" i="9" s="1"/>
  <c r="H1382" i="1"/>
  <c r="H1384" i="1"/>
  <c r="H1387" i="1"/>
  <c r="H1390" i="1"/>
  <c r="H1392" i="1"/>
  <c r="G1395" i="1"/>
  <c r="H1381" i="1"/>
  <c r="H1389" i="1"/>
  <c r="G1399" i="1"/>
  <c r="G1349" i="1"/>
  <c r="G1353" i="1"/>
  <c r="G1357" i="1"/>
  <c r="G1361" i="1"/>
  <c r="G1365" i="1"/>
  <c r="G1371" i="1"/>
  <c r="G1379" i="1"/>
  <c r="G1383" i="1"/>
  <c r="G1387" i="1"/>
  <c r="G1391" i="1"/>
  <c r="H1397" i="1"/>
  <c r="G1352" i="1"/>
  <c r="G1356" i="1"/>
  <c r="G1360" i="1"/>
  <c r="G1364" i="1"/>
  <c r="G1382" i="1"/>
  <c r="G1386" i="1"/>
  <c r="G1390" i="1"/>
  <c r="H1399" i="1"/>
  <c r="E329" i="9"/>
  <c r="B329" i="9" s="1"/>
  <c r="G1369" i="1"/>
  <c r="G1374" i="1"/>
  <c r="G1377" i="1"/>
  <c r="G1334" i="1"/>
  <c r="G1338" i="1"/>
  <c r="G1329" i="1"/>
  <c r="G1333" i="1"/>
  <c r="G1326" i="1"/>
  <c r="G1314" i="1"/>
  <c r="H1369" i="1"/>
  <c r="H1373" i="1"/>
  <c r="H1377" i="1"/>
  <c r="H1368" i="1"/>
  <c r="H1372" i="1"/>
  <c r="H1376" i="1"/>
  <c r="G1346" i="1"/>
  <c r="G1342" i="1"/>
  <c r="C1278" i="1"/>
  <c r="G1278" i="1" s="1"/>
  <c r="G1202" i="1"/>
  <c r="G1203" i="1"/>
  <c r="C1201" i="1"/>
  <c r="F197" i="5"/>
  <c r="G1309" i="1"/>
  <c r="G1302" i="1"/>
  <c r="H1297" i="1"/>
  <c r="G1297" i="1"/>
  <c r="H1295" i="1"/>
  <c r="H1290" i="1"/>
  <c r="F277" i="5"/>
  <c r="G1281" i="1"/>
  <c r="H1279" i="1"/>
  <c r="H1278" i="1"/>
  <c r="G1270" i="1"/>
  <c r="G1264" i="1"/>
  <c r="H1264" i="1"/>
  <c r="F260" i="5"/>
  <c r="E255" i="5"/>
  <c r="D1259" i="1" s="1"/>
  <c r="G1260" i="1"/>
  <c r="G1261" i="1"/>
  <c r="D1256" i="1"/>
  <c r="F252" i="5"/>
  <c r="E322" i="9"/>
  <c r="D1252" i="1"/>
  <c r="H1252" i="1" s="1"/>
  <c r="E219" i="5"/>
  <c r="H339" i="9" s="1"/>
  <c r="D1223" i="1"/>
  <c r="H1223" i="1" s="1"/>
  <c r="D1201" i="1"/>
  <c r="H1202" i="1"/>
  <c r="H1200" i="1"/>
  <c r="H1198" i="1"/>
  <c r="H1194" i="1"/>
  <c r="H1190" i="1"/>
  <c r="H1193" i="1"/>
  <c r="H1189" i="1"/>
  <c r="H1188" i="1"/>
  <c r="D1185" i="1"/>
  <c r="F181" i="5"/>
  <c r="H1184" i="1"/>
  <c r="H1182" i="1"/>
  <c r="E317" i="9"/>
  <c r="B317" i="9" s="1"/>
  <c r="E312" i="9"/>
  <c r="B312" i="9" s="1"/>
  <c r="G1164" i="1"/>
  <c r="G1155" i="1"/>
  <c r="G1160" i="1"/>
  <c r="D1124" i="1"/>
  <c r="D1125" i="1"/>
  <c r="F120" i="5"/>
  <c r="G1094" i="1"/>
  <c r="G1104" i="1"/>
  <c r="G1103" i="1"/>
  <c r="G1087" i="1"/>
  <c r="G1092" i="1"/>
  <c r="G1085" i="1"/>
  <c r="G1075" i="1"/>
  <c r="G1078" i="1"/>
  <c r="H1076" i="1"/>
  <c r="G1045" i="1"/>
  <c r="E12" i="5"/>
  <c r="D1017" i="1" s="1"/>
  <c r="G1017" i="1" s="1"/>
  <c r="D1024" i="1"/>
  <c r="H1024" i="1" s="1"/>
  <c r="F13" i="5"/>
  <c r="H1050" i="1"/>
  <c r="G1030" i="1"/>
  <c r="G1024" i="1"/>
  <c r="G1027" i="1"/>
  <c r="D1018" i="1"/>
  <c r="H1018" i="1" s="1"/>
  <c r="H1017" i="1"/>
  <c r="G1019" i="1"/>
  <c r="F8" i="5"/>
  <c r="G1015" i="1"/>
  <c r="G1013" i="1"/>
  <c r="G1014" i="1"/>
  <c r="D1555" i="1"/>
  <c r="H1556" i="1"/>
  <c r="G1557" i="1"/>
  <c r="G1556" i="1"/>
  <c r="G1542" i="1"/>
  <c r="H1542" i="1"/>
  <c r="D1503" i="1"/>
  <c r="F82" i="6"/>
  <c r="D1471" i="1"/>
  <c r="H1471" i="1" s="1"/>
  <c r="G1462" i="1"/>
  <c r="H1462" i="1"/>
  <c r="H1464" i="1"/>
  <c r="F66" i="6"/>
  <c r="H1460" i="1"/>
  <c r="H1450" i="1"/>
  <c r="E35" i="6"/>
  <c r="H1424" i="1"/>
  <c r="F28" i="6"/>
  <c r="G1418" i="1"/>
  <c r="H1418" i="1"/>
  <c r="H1420" i="1"/>
  <c r="F22" i="6"/>
  <c r="H1414" i="1"/>
  <c r="H1412" i="1"/>
  <c r="D1409" i="1"/>
  <c r="H1409" i="1" s="1"/>
  <c r="E5" i="6"/>
  <c r="D1401" i="1" s="1"/>
  <c r="D1402" i="1"/>
  <c r="F6" i="6"/>
  <c r="E326" i="9"/>
  <c r="B326" i="9" s="1"/>
  <c r="E31" i="9"/>
  <c r="B31" i="9" s="1"/>
  <c r="E36" i="9"/>
  <c r="B36" i="9" s="1"/>
  <c r="E311" i="9"/>
  <c r="B311" i="9" s="1"/>
  <c r="H1684" i="1"/>
  <c r="H1683" i="1"/>
  <c r="C1681" i="1"/>
  <c r="H1620" i="1"/>
  <c r="H1616" i="1"/>
  <c r="H1612" i="1"/>
  <c r="H1608" i="1"/>
  <c r="C1604" i="1"/>
  <c r="H1595" i="1"/>
  <c r="H1599" i="1"/>
  <c r="D6" i="8"/>
  <c r="C1583" i="1" s="1"/>
  <c r="G1583" i="1" s="1"/>
  <c r="G1591" i="1"/>
  <c r="H1588" i="1"/>
  <c r="C1585" i="1"/>
  <c r="H1583" i="1"/>
  <c r="G657" i="1"/>
  <c r="E296" i="9"/>
  <c r="B296" i="9" s="1"/>
  <c r="E25" i="9"/>
  <c r="B25" i="9" s="1"/>
  <c r="G415" i="1"/>
  <c r="G414" i="1"/>
  <c r="G421" i="1"/>
  <c r="H422" i="1"/>
  <c r="G422" i="1"/>
  <c r="G11" i="1"/>
  <c r="E320" i="9"/>
  <c r="B320" i="9" s="1"/>
  <c r="G906" i="1"/>
  <c r="G850" i="1"/>
  <c r="G750" i="1"/>
  <c r="G736" i="1"/>
  <c r="F243" i="9"/>
  <c r="B243" i="9" s="1"/>
  <c r="G732" i="1"/>
  <c r="G731" i="1"/>
  <c r="B238" i="9"/>
  <c r="F656" i="4"/>
  <c r="E157" i="9"/>
  <c r="B157" i="9" s="1"/>
  <c r="F609" i="4"/>
  <c r="E153" i="9"/>
  <c r="B153" i="9" s="1"/>
  <c r="G425" i="1"/>
  <c r="H425" i="1"/>
  <c r="F437" i="4"/>
  <c r="F431" i="4"/>
  <c r="F248" i="9"/>
  <c r="B248" i="9" s="1"/>
  <c r="E89" i="9"/>
  <c r="B89" i="9" s="1"/>
  <c r="D423" i="1"/>
  <c r="F412" i="4"/>
  <c r="F401" i="4"/>
  <c r="E373" i="4"/>
  <c r="D368" i="1" s="1"/>
  <c r="F374" i="4"/>
  <c r="E361" i="4"/>
  <c r="E309" i="4"/>
  <c r="D304" i="1" s="1"/>
  <c r="H300" i="1"/>
  <c r="G299" i="1"/>
  <c r="E647" i="4"/>
  <c r="D641" i="1" s="1"/>
  <c r="H298" i="1"/>
  <c r="E273" i="4"/>
  <c r="D269" i="1" s="1"/>
  <c r="E82" i="9"/>
  <c r="E81" i="9"/>
  <c r="B81" i="9" s="1"/>
  <c r="E230" i="4"/>
  <c r="D226" i="1" s="1"/>
  <c r="F246" i="4"/>
  <c r="E70" i="9"/>
  <c r="E69" i="9"/>
  <c r="B69" i="9" s="1"/>
  <c r="F225" i="4"/>
  <c r="H217" i="1"/>
  <c r="G217" i="1"/>
  <c r="F222" i="4"/>
  <c r="B246" i="9"/>
  <c r="F216" i="4"/>
  <c r="E202" i="4"/>
  <c r="D198" i="1" s="1"/>
  <c r="G190" i="1"/>
  <c r="F244" i="9"/>
  <c r="B244" i="9" s="1"/>
  <c r="E57" i="9"/>
  <c r="B57" i="9" s="1"/>
  <c r="E54" i="9"/>
  <c r="E53" i="9"/>
  <c r="B53" i="9" s="1"/>
  <c r="F240" i="9"/>
  <c r="B240" i="9" s="1"/>
  <c r="D174" i="1"/>
  <c r="E50" i="9"/>
  <c r="G166" i="1"/>
  <c r="G161" i="1"/>
  <c r="E49" i="9"/>
  <c r="B49" i="9" s="1"/>
  <c r="E164" i="4"/>
  <c r="D160" i="1" s="1"/>
  <c r="F160" i="4"/>
  <c r="E153" i="4"/>
  <c r="D149" i="1" s="1"/>
  <c r="B237" i="9"/>
  <c r="F140" i="4"/>
  <c r="E106" i="4"/>
  <c r="D102" i="1" s="1"/>
  <c r="F112" i="4"/>
  <c r="F236" i="9"/>
  <c r="B236" i="9" s="1"/>
  <c r="E45" i="9"/>
  <c r="B45" i="9" s="1"/>
  <c r="F235" i="9"/>
  <c r="B235" i="9" s="1"/>
  <c r="F107" i="4"/>
  <c r="E42" i="9"/>
  <c r="F232" i="9"/>
  <c r="B232" i="9" s="1"/>
  <c r="E41" i="9"/>
  <c r="B41" i="9" s="1"/>
  <c r="G79" i="1"/>
  <c r="E82" i="4"/>
  <c r="D78" i="1" s="1"/>
  <c r="F82" i="4"/>
  <c r="E49" i="4"/>
  <c r="D45" i="1" s="1"/>
  <c r="E38" i="9"/>
  <c r="E30" i="9"/>
  <c r="F29" i="4"/>
  <c r="B230" i="9"/>
  <c r="G4" i="1"/>
  <c r="G1398" i="1"/>
  <c r="H1398" i="1"/>
  <c r="G1405" i="1"/>
  <c r="H1405" i="1"/>
  <c r="G1413" i="1"/>
  <c r="H1413" i="1"/>
  <c r="G1421" i="1"/>
  <c r="H1421" i="1"/>
  <c r="G1429" i="1"/>
  <c r="H1429" i="1"/>
  <c r="G1434" i="1"/>
  <c r="H1434" i="1"/>
  <c r="G1442" i="1"/>
  <c r="H1442" i="1"/>
  <c r="G1447" i="1"/>
  <c r="H1447" i="1"/>
  <c r="G1455" i="1"/>
  <c r="H1455" i="1"/>
  <c r="G1463" i="1"/>
  <c r="H1463" i="1"/>
  <c r="H1554" i="1"/>
  <c r="G1554" i="1"/>
  <c r="I1554" i="1" s="1"/>
  <c r="J1554" i="1"/>
  <c r="H1565" i="1"/>
  <c r="G1565" i="1"/>
  <c r="J1565" i="1"/>
  <c r="H1582" i="1"/>
  <c r="G1582" i="1"/>
  <c r="H1586" i="1"/>
  <c r="G1586" i="1"/>
  <c r="H1590" i="1"/>
  <c r="G1590" i="1"/>
  <c r="H1594" i="1"/>
  <c r="G1594" i="1"/>
  <c r="H1598" i="1"/>
  <c r="G1598" i="1"/>
  <c r="H1602" i="1"/>
  <c r="G1602" i="1"/>
  <c r="H1606" i="1"/>
  <c r="G1606" i="1"/>
  <c r="H1610" i="1"/>
  <c r="G1610" i="1"/>
  <c r="H1614" i="1"/>
  <c r="G1614" i="1"/>
  <c r="H1618" i="1"/>
  <c r="G1618" i="1"/>
  <c r="G1177" i="1"/>
  <c r="G1178" i="1"/>
  <c r="G1179"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3" i="1"/>
  <c r="G1254" i="1"/>
  <c r="G1268" i="1"/>
  <c r="G1272" i="1"/>
  <c r="G1276" i="1"/>
  <c r="G1280" i="1"/>
  <c r="G1284" i="1"/>
  <c r="G1288" i="1"/>
  <c r="G1292" i="1"/>
  <c r="G1296" i="1"/>
  <c r="G1304" i="1"/>
  <c r="G1308" i="1"/>
  <c r="G1312" i="1"/>
  <c r="G1316" i="1"/>
  <c r="G1320" i="1"/>
  <c r="G1324" i="1"/>
  <c r="G1328" i="1"/>
  <c r="G1332" i="1"/>
  <c r="G1336" i="1"/>
  <c r="G1340" i="1"/>
  <c r="G1344" i="1"/>
  <c r="G1348" i="1"/>
  <c r="G1400" i="1"/>
  <c r="H1400" i="1"/>
  <c r="G1407" i="1"/>
  <c r="H1407" i="1"/>
  <c r="G1415" i="1"/>
  <c r="H1415" i="1"/>
  <c r="G1423" i="1"/>
  <c r="H1423" i="1"/>
  <c r="G1436" i="1"/>
  <c r="H1436" i="1"/>
  <c r="G1444" i="1"/>
  <c r="H1444" i="1"/>
  <c r="G1449" i="1"/>
  <c r="H1449" i="1"/>
  <c r="H1550" i="1"/>
  <c r="G1550" i="1"/>
  <c r="J1550" i="1"/>
  <c r="H1578" i="1"/>
  <c r="G1578" i="1"/>
  <c r="I1578" i="1" s="1"/>
  <c r="J1578" i="1"/>
  <c r="F126" i="4"/>
  <c r="D125" i="4"/>
  <c r="F204" i="5"/>
  <c r="D203" i="5"/>
  <c r="C1208" i="1"/>
  <c r="F50" i="6"/>
  <c r="C1446" i="1"/>
  <c r="H1485" i="1"/>
  <c r="G1485" i="1"/>
  <c r="G1165" i="1"/>
  <c r="G1166" i="1"/>
  <c r="G1167" i="1"/>
  <c r="G1168" i="1"/>
  <c r="G1169" i="1"/>
  <c r="G1170" i="1"/>
  <c r="G1171" i="1"/>
  <c r="G1172" i="1"/>
  <c r="G1173" i="1"/>
  <c r="G1174" i="1"/>
  <c r="G1175" i="1"/>
  <c r="G1267" i="1"/>
  <c r="G1271" i="1"/>
  <c r="G1275" i="1"/>
  <c r="G1279" i="1"/>
  <c r="G1283" i="1"/>
  <c r="G1287" i="1"/>
  <c r="G1291" i="1"/>
  <c r="G1295" i="1"/>
  <c r="G1299" i="1"/>
  <c r="G1303" i="1"/>
  <c r="G1307" i="1"/>
  <c r="G1311" i="1"/>
  <c r="G1315" i="1"/>
  <c r="G1319" i="1"/>
  <c r="G1323" i="1"/>
  <c r="G1327" i="1"/>
  <c r="G1331" i="1"/>
  <c r="G1335" i="1"/>
  <c r="G1339" i="1"/>
  <c r="G1343" i="1"/>
  <c r="G1347" i="1"/>
  <c r="G1394" i="1"/>
  <c r="H1394" i="1"/>
  <c r="G1417" i="1"/>
  <c r="H1417" i="1"/>
  <c r="G1425" i="1"/>
  <c r="H1425" i="1"/>
  <c r="G1438" i="1"/>
  <c r="H1438" i="1"/>
  <c r="G1451" i="1"/>
  <c r="H1451" i="1"/>
  <c r="G1459" i="1"/>
  <c r="H1459" i="1"/>
  <c r="G1467" i="1"/>
  <c r="H1467" i="1"/>
  <c r="H1572" i="1"/>
  <c r="G1572" i="1"/>
  <c r="H1575" i="1"/>
  <c r="G1575" i="1"/>
  <c r="J1575" i="1"/>
  <c r="G1396" i="1"/>
  <c r="H1396" i="1"/>
  <c r="G1403" i="1"/>
  <c r="H1403" i="1"/>
  <c r="G1411" i="1"/>
  <c r="H1411" i="1"/>
  <c r="G1419" i="1"/>
  <c r="H1419" i="1"/>
  <c r="G1427" i="1"/>
  <c r="H1427" i="1"/>
  <c r="G1432" i="1"/>
  <c r="H1432" i="1"/>
  <c r="G1440" i="1"/>
  <c r="H1440" i="1"/>
  <c r="G1453" i="1"/>
  <c r="H1453" i="1"/>
  <c r="H1511" i="1"/>
  <c r="G1511" i="1"/>
  <c r="H1513" i="1"/>
  <c r="G1513" i="1"/>
  <c r="H1515" i="1"/>
  <c r="G1515" i="1"/>
  <c r="H1517" i="1"/>
  <c r="G1517" i="1"/>
  <c r="H1519" i="1"/>
  <c r="G1519" i="1"/>
  <c r="H1521" i="1"/>
  <c r="G1521" i="1"/>
  <c r="H1523" i="1"/>
  <c r="G1523" i="1"/>
  <c r="H1569" i="1"/>
  <c r="G1569" i="1"/>
  <c r="J1569" i="1"/>
  <c r="F393" i="4"/>
  <c r="D373" i="4"/>
  <c r="F536" i="4"/>
  <c r="F572" i="4"/>
  <c r="D571" i="4"/>
  <c r="H1469" i="1"/>
  <c r="G1469"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26" i="1"/>
  <c r="G1526" i="1"/>
  <c r="H1528" i="1"/>
  <c r="G1528" i="1"/>
  <c r="H1530" i="1"/>
  <c r="G1530" i="1"/>
  <c r="H1532" i="1"/>
  <c r="G1532" i="1"/>
  <c r="H1534" i="1"/>
  <c r="G1534" i="1"/>
  <c r="H1536" i="1"/>
  <c r="G1536" i="1"/>
  <c r="H1543" i="1"/>
  <c r="G1543" i="1"/>
  <c r="I1543" i="1" s="1"/>
  <c r="H1547" i="1"/>
  <c r="G1547" i="1"/>
  <c r="H1560" i="1"/>
  <c r="G1560" i="1"/>
  <c r="I1560" i="1" s="1"/>
  <c r="J1560"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F466" i="4"/>
  <c r="F171" i="5"/>
  <c r="C1176" i="1"/>
  <c r="H1512" i="1"/>
  <c r="G1512" i="1"/>
  <c r="H1514" i="1"/>
  <c r="G1514" i="1"/>
  <c r="H1516" i="1"/>
  <c r="G1516" i="1"/>
  <c r="H1518" i="1"/>
  <c r="G1518" i="1"/>
  <c r="H1520" i="1"/>
  <c r="G1520" i="1"/>
  <c r="H1522" i="1"/>
  <c r="G1522" i="1"/>
  <c r="H1524" i="1"/>
  <c r="G1524" i="1"/>
  <c r="H1548" i="1"/>
  <c r="G1548" i="1"/>
  <c r="J1548" i="1"/>
  <c r="H1552" i="1"/>
  <c r="G1552" i="1"/>
  <c r="I1552" i="1" s="1"/>
  <c r="J1552" i="1"/>
  <c r="H1567" i="1"/>
  <c r="G1567" i="1"/>
  <c r="J1567" i="1"/>
  <c r="H1571" i="1"/>
  <c r="G1571" i="1"/>
  <c r="H1573" i="1"/>
  <c r="G1573" i="1"/>
  <c r="J1573" i="1"/>
  <c r="H1577" i="1"/>
  <c r="G1577" i="1"/>
  <c r="H1580" i="1"/>
  <c r="G1580" i="1"/>
  <c r="I1580" i="1" s="1"/>
  <c r="J1580" i="1"/>
  <c r="H1626" i="1"/>
  <c r="G1626" i="1"/>
  <c r="D308" i="4"/>
  <c r="F309" i="4"/>
  <c r="F143" i="5"/>
  <c r="D135" i="5"/>
  <c r="C1148" i="1"/>
  <c r="D6" i="7"/>
  <c r="C1540" i="1"/>
  <c r="H34" i="3"/>
  <c r="C1555" i="1"/>
  <c r="H1457" i="1"/>
  <c r="H1461" i="1"/>
  <c r="H1465"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27" i="1"/>
  <c r="G1527" i="1"/>
  <c r="H1529" i="1"/>
  <c r="G1529" i="1"/>
  <c r="H1531" i="1"/>
  <c r="G1531" i="1"/>
  <c r="H1533" i="1"/>
  <c r="G1533" i="1"/>
  <c r="H1535" i="1"/>
  <c r="G1535" i="1"/>
  <c r="H1541" i="1"/>
  <c r="G1541" i="1"/>
  <c r="I1541" i="1" s="1"/>
  <c r="I1544" i="1"/>
  <c r="H1545" i="1"/>
  <c r="G1545" i="1"/>
  <c r="I1545" i="1" s="1"/>
  <c r="H1558" i="1"/>
  <c r="G1558" i="1"/>
  <c r="I1558" i="1" s="1"/>
  <c r="J1558" i="1"/>
  <c r="H1562" i="1"/>
  <c r="G1562" i="1"/>
  <c r="J1562" i="1"/>
  <c r="I1564" i="1"/>
  <c r="H156" i="9"/>
  <c r="E597" i="4"/>
  <c r="D591" i="1" s="1"/>
  <c r="H1549" i="1"/>
  <c r="I1549" i="1" s="1"/>
  <c r="H1551" i="1"/>
  <c r="I1551" i="1" s="1"/>
  <c r="H1553" i="1"/>
  <c r="I1553" i="1" s="1"/>
  <c r="H1557" i="1"/>
  <c r="I1557" i="1" s="1"/>
  <c r="H1559" i="1"/>
  <c r="I1559" i="1" s="1"/>
  <c r="H1561" i="1"/>
  <c r="I1561" i="1" s="1"/>
  <c r="H1564" i="1"/>
  <c r="H1566" i="1"/>
  <c r="I1566" i="1" s="1"/>
  <c r="H1568" i="1"/>
  <c r="I1568" i="1" s="1"/>
  <c r="H1570" i="1"/>
  <c r="I1570" i="1" s="1"/>
  <c r="H1574" i="1"/>
  <c r="I1574" i="1" s="1"/>
  <c r="H1576" i="1"/>
  <c r="I1576" i="1" s="1"/>
  <c r="H1579" i="1"/>
  <c r="I1579" i="1" s="1"/>
  <c r="H1581" i="1"/>
  <c r="I1581" i="1" s="1"/>
  <c r="F50" i="4"/>
  <c r="D49" i="4"/>
  <c r="D106" i="4"/>
  <c r="F269" i="4"/>
  <c r="F322" i="4"/>
  <c r="E430" i="4"/>
  <c r="D491" i="4"/>
  <c r="F502" i="4"/>
  <c r="D7" i="5"/>
  <c r="F12" i="5"/>
  <c r="F70" i="5"/>
  <c r="F122" i="6"/>
  <c r="D114" i="6"/>
  <c r="F8" i="4"/>
  <c r="D7" i="4"/>
  <c r="F154" i="4"/>
  <c r="D153" i="4"/>
  <c r="F170" i="4"/>
  <c r="D164" i="4"/>
  <c r="F274" i="4"/>
  <c r="D273" i="4"/>
  <c r="E321" i="4"/>
  <c r="E648" i="4"/>
  <c r="D642" i="1" s="1"/>
  <c r="E536" i="4"/>
  <c r="F584" i="4"/>
  <c r="F630" i="4"/>
  <c r="D629" i="4"/>
  <c r="H315" i="9"/>
  <c r="H316" i="9"/>
  <c r="E147" i="5"/>
  <c r="G336" i="9"/>
  <c r="F178" i="5"/>
  <c r="D177" i="5"/>
  <c r="H336" i="9"/>
  <c r="E177" i="5"/>
  <c r="I27" i="3"/>
  <c r="F36" i="6"/>
  <c r="D35" i="6"/>
  <c r="F130" i="6"/>
  <c r="D129" i="6"/>
  <c r="D44" i="8"/>
  <c r="G213" i="9"/>
  <c r="E213" i="9" s="1"/>
  <c r="B213" i="9" s="1"/>
  <c r="E7" i="4"/>
  <c r="F23" i="4"/>
  <c r="F221" i="4"/>
  <c r="D230" i="4"/>
  <c r="E262" i="4"/>
  <c r="D258" i="1" s="1"/>
  <c r="D360" i="4"/>
  <c r="F479" i="4"/>
  <c r="D597" i="4"/>
  <c r="G314" i="9"/>
  <c r="E314" i="9" s="1"/>
  <c r="B314" i="9" s="1"/>
  <c r="F89" i="5"/>
  <c r="D88" i="5"/>
  <c r="G339" i="9"/>
  <c r="F219" i="5"/>
  <c r="D255" i="5"/>
  <c r="D5" i="6"/>
  <c r="E5" i="7"/>
  <c r="D45" i="8"/>
  <c r="F91" i="4"/>
  <c r="F237" i="4"/>
  <c r="F314" i="4"/>
  <c r="F366" i="4"/>
  <c r="F426" i="4"/>
  <c r="F529" i="4"/>
  <c r="F607" i="4"/>
  <c r="E337" i="9"/>
  <c r="B337" i="9" s="1"/>
  <c r="H310" i="9"/>
  <c r="G310" i="9"/>
  <c r="E310" i="9" s="1"/>
  <c r="B310" i="9" s="1"/>
  <c r="H309" i="9"/>
  <c r="M228" i="9"/>
  <c r="G301" i="9"/>
  <c r="E301" i="9" s="1"/>
  <c r="B301"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L228" i="9"/>
  <c r="F228" i="9" s="1"/>
  <c r="B228" i="9" s="1"/>
  <c r="G226" i="9"/>
  <c r="E226" i="9" s="1"/>
  <c r="B226" i="9" s="1"/>
  <c r="G224" i="9"/>
  <c r="E224" i="9" s="1"/>
  <c r="B224" i="9" s="1"/>
  <c r="G222" i="9"/>
  <c r="E222" i="9" s="1"/>
  <c r="B222" i="9" s="1"/>
  <c r="G220" i="9"/>
  <c r="E220" i="9" s="1"/>
  <c r="B220" i="9" s="1"/>
  <c r="G218" i="9"/>
  <c r="E218" i="9" s="1"/>
  <c r="B218" i="9" s="1"/>
  <c r="G215" i="9"/>
  <c r="E215" i="9" s="1"/>
  <c r="B215" i="9" s="1"/>
  <c r="G180" i="9"/>
  <c r="H179" i="9"/>
  <c r="G302" i="9"/>
  <c r="E302" i="9" s="1"/>
  <c r="B302" i="9" s="1"/>
  <c r="G300" i="9"/>
  <c r="E300" i="9" s="1"/>
  <c r="B300" i="9" s="1"/>
  <c r="G216" i="9"/>
  <c r="E216" i="9" s="1"/>
  <c r="B216" i="9" s="1"/>
  <c r="G179" i="9"/>
  <c r="E179" i="9" s="1"/>
  <c r="B179" i="9" s="1"/>
  <c r="G178" i="9"/>
  <c r="E178" i="9" s="1"/>
  <c r="B178" i="9" s="1"/>
  <c r="G177" i="9"/>
  <c r="E177" i="9" s="1"/>
  <c r="B177" i="9" s="1"/>
  <c r="G176" i="9"/>
  <c r="E176" i="9" s="1"/>
  <c r="B176" i="9" s="1"/>
  <c r="G175" i="9"/>
  <c r="E175" i="9" s="1"/>
  <c r="B175" i="9" s="1"/>
  <c r="G174" i="9"/>
  <c r="E174" i="9" s="1"/>
  <c r="B174" i="9" s="1"/>
  <c r="G223" i="9"/>
  <c r="E223" i="9" s="1"/>
  <c r="B223" i="9" s="1"/>
  <c r="G225" i="9"/>
  <c r="E225" i="9" s="1"/>
  <c r="B225" i="9" s="1"/>
  <c r="G217" i="9"/>
  <c r="E217" i="9" s="1"/>
  <c r="B217" i="9" s="1"/>
  <c r="G212" i="9"/>
  <c r="E212" i="9" s="1"/>
  <c r="B212" i="9" s="1"/>
  <c r="G210" i="9"/>
  <c r="E210" i="9" s="1"/>
  <c r="B210" i="9" s="1"/>
  <c r="G208" i="9"/>
  <c r="E208" i="9" s="1"/>
  <c r="B208" i="9" s="1"/>
  <c r="H308" i="9"/>
  <c r="E308" i="9" s="1"/>
  <c r="B308" i="9" s="1"/>
  <c r="G227" i="9"/>
  <c r="E227" i="9" s="1"/>
  <c r="B227" i="9" s="1"/>
  <c r="G219" i="9"/>
  <c r="E219" i="9" s="1"/>
  <c r="B219" i="9" s="1"/>
  <c r="I10" i="9"/>
  <c r="B26" i="9"/>
  <c r="B34" i="9"/>
  <c r="B42" i="9"/>
  <c r="B50" i="9"/>
  <c r="B58" i="9"/>
  <c r="B66" i="9"/>
  <c r="B74" i="9"/>
  <c r="B82" i="9"/>
  <c r="E84" i="9"/>
  <c r="B84" i="9" s="1"/>
  <c r="B90" i="9"/>
  <c r="B98" i="9"/>
  <c r="E100" i="9"/>
  <c r="B100" i="9" s="1"/>
  <c r="E108" i="9"/>
  <c r="B108" i="9" s="1"/>
  <c r="G211" i="9"/>
  <c r="E211" i="9" s="1"/>
  <c r="B211" i="9" s="1"/>
  <c r="G221" i="9"/>
  <c r="E221" i="9" s="1"/>
  <c r="B221" i="9" s="1"/>
  <c r="B106" i="9"/>
  <c r="B114" i="9"/>
  <c r="G209" i="9"/>
  <c r="E209" i="9" s="1"/>
  <c r="B209" i="9" s="1"/>
  <c r="E156" i="9"/>
  <c r="B156" i="9" s="1"/>
  <c r="G315" i="9"/>
  <c r="G316" i="9"/>
  <c r="E296" i="5"/>
  <c r="D1300" i="1" s="1"/>
  <c r="E114" i="6"/>
  <c r="B30" i="9"/>
  <c r="B38" i="9"/>
  <c r="B46" i="9"/>
  <c r="B54" i="9"/>
  <c r="B62" i="9"/>
  <c r="B70" i="9"/>
  <c r="B78" i="9"/>
  <c r="B86" i="9"/>
  <c r="B94" i="9"/>
  <c r="E104" i="9"/>
  <c r="B104" i="9" s="1"/>
  <c r="E112" i="9"/>
  <c r="B112" i="9" s="1"/>
  <c r="B118" i="9"/>
  <c r="E120" i="9"/>
  <c r="B120" i="9" s="1"/>
  <c r="E132" i="9"/>
  <c r="B132" i="9" s="1"/>
  <c r="L207" i="9"/>
  <c r="F207" i="9" s="1"/>
  <c r="B126" i="9"/>
  <c r="E129" i="9"/>
  <c r="B129" i="9" s="1"/>
  <c r="B134" i="9"/>
  <c r="B135" i="9"/>
  <c r="B139" i="9"/>
  <c r="B142" i="9"/>
  <c r="B150" i="9"/>
  <c r="E125" i="9"/>
  <c r="B125" i="9" s="1"/>
  <c r="B130" i="9"/>
  <c r="E133" i="9"/>
  <c r="B133" i="9" s="1"/>
  <c r="B138" i="9"/>
  <c r="B146" i="9"/>
  <c r="B285" i="9"/>
  <c r="B304" i="9"/>
  <c r="E307" i="9"/>
  <c r="B307" i="9" s="1"/>
  <c r="E324" i="9"/>
  <c r="B324" i="9" s="1"/>
  <c r="B330" i="9"/>
  <c r="B233" i="9"/>
  <c r="F239" i="9"/>
  <c r="B239" i="9" s="1"/>
  <c r="F247" i="9"/>
  <c r="B247" i="9" s="1"/>
  <c r="F255" i="9"/>
  <c r="B255" i="9" s="1"/>
  <c r="F263" i="9"/>
  <c r="B263" i="9" s="1"/>
  <c r="F271" i="9"/>
  <c r="B271" i="9" s="1"/>
  <c r="F298" i="9"/>
  <c r="B229" i="9"/>
  <c r="B241" i="9"/>
  <c r="B242" i="9"/>
  <c r="B249" i="9"/>
  <c r="B250" i="9"/>
  <c r="B257" i="9"/>
  <c r="B258" i="9"/>
  <c r="B265" i="9"/>
  <c r="B266" i="9"/>
  <c r="B273" i="9"/>
  <c r="B274" i="9"/>
  <c r="B281" i="9"/>
  <c r="B282" i="9"/>
  <c r="B289" i="9"/>
  <c r="B290" i="9"/>
  <c r="B294" i="9"/>
  <c r="B322" i="9"/>
  <c r="E332" i="9"/>
  <c r="B332" i="9" s="1"/>
  <c r="E340" i="9"/>
  <c r="B340" i="9" s="1"/>
  <c r="E309" i="9" l="1"/>
  <c r="B309" i="9" s="1"/>
  <c r="E339" i="9"/>
  <c r="B339" i="9" s="1"/>
  <c r="G1252" i="1"/>
  <c r="E251" i="5"/>
  <c r="D1255" i="1" s="1"/>
  <c r="I25" i="3"/>
  <c r="H1256" i="1"/>
  <c r="G1256" i="1"/>
  <c r="G1223" i="1"/>
  <c r="G1201" i="1"/>
  <c r="H1201" i="1"/>
  <c r="G1185" i="1"/>
  <c r="H1185" i="1"/>
  <c r="E316" i="9"/>
  <c r="B316" i="9" s="1"/>
  <c r="E315" i="9"/>
  <c r="B315" i="9" s="1"/>
  <c r="H1125" i="1"/>
  <c r="G1125" i="1"/>
  <c r="H1124" i="1"/>
  <c r="G1124" i="1"/>
  <c r="E7" i="5"/>
  <c r="G1018" i="1"/>
  <c r="I1542" i="1"/>
  <c r="G1471" i="1"/>
  <c r="I28" i="3"/>
  <c r="D1431" i="1"/>
  <c r="G1409" i="1"/>
  <c r="G1402" i="1"/>
  <c r="H1402" i="1"/>
  <c r="H1681" i="1"/>
  <c r="G1681" i="1"/>
  <c r="G1604" i="1"/>
  <c r="H1604" i="1"/>
  <c r="H19" i="9"/>
  <c r="E19" i="9" s="1"/>
  <c r="B19" i="9" s="1"/>
  <c r="G343" i="9"/>
  <c r="E343" i="9" s="1"/>
  <c r="B343" i="9" s="1"/>
  <c r="H1585" i="1"/>
  <c r="G1585" i="1"/>
  <c r="F647" i="4"/>
  <c r="G423" i="1"/>
  <c r="H423" i="1"/>
  <c r="E360" i="4"/>
  <c r="D356" i="1"/>
  <c r="F361" i="4"/>
  <c r="H304" i="1"/>
  <c r="G304" i="1"/>
  <c r="H641" i="1"/>
  <c r="G641" i="1"/>
  <c r="H198" i="1"/>
  <c r="G198" i="1"/>
  <c r="F202" i="4"/>
  <c r="H174" i="1"/>
  <c r="G174" i="1"/>
  <c r="G78" i="1"/>
  <c r="H78" i="1"/>
  <c r="D141" i="6"/>
  <c r="F5" i="6"/>
  <c r="C1401" i="1"/>
  <c r="H27" i="3"/>
  <c r="F88" i="5"/>
  <c r="C1093" i="1"/>
  <c r="F597" i="4"/>
  <c r="C591" i="1"/>
  <c r="G258" i="1"/>
  <c r="H258" i="1"/>
  <c r="F147" i="5"/>
  <c r="D1152" i="1"/>
  <c r="E308" i="4"/>
  <c r="D316" i="1"/>
  <c r="F491" i="4"/>
  <c r="C485" i="1"/>
  <c r="F262" i="4"/>
  <c r="C1539" i="1"/>
  <c r="D5" i="7"/>
  <c r="F321" i="4"/>
  <c r="I1567" i="1"/>
  <c r="I1548" i="1"/>
  <c r="H1176" i="1"/>
  <c r="G1176" i="1"/>
  <c r="E418" i="4"/>
  <c r="D413" i="1" s="1"/>
  <c r="D355" i="1"/>
  <c r="F571" i="4"/>
  <c r="C565" i="1"/>
  <c r="F373" i="4"/>
  <c r="C368" i="1"/>
  <c r="I1575" i="1"/>
  <c r="I1550" i="1"/>
  <c r="F255" i="5"/>
  <c r="C1259" i="1"/>
  <c r="F230" i="4"/>
  <c r="C226" i="1"/>
  <c r="E6" i="4"/>
  <c r="D3" i="1"/>
  <c r="F129" i="6"/>
  <c r="C1525" i="1"/>
  <c r="F177" i="5"/>
  <c r="C1181" i="1"/>
  <c r="H24" i="3"/>
  <c r="F273" i="4"/>
  <c r="C269" i="1"/>
  <c r="G24" i="9"/>
  <c r="F153" i="4"/>
  <c r="D152" i="4"/>
  <c r="H24" i="9"/>
  <c r="C149" i="1"/>
  <c r="C1510" i="1"/>
  <c r="F114" i="6"/>
  <c r="H30" i="3"/>
  <c r="E639" i="4"/>
  <c r="D633" i="1" s="1"/>
  <c r="D424" i="1"/>
  <c r="C102" i="1"/>
  <c r="F106" i="4"/>
  <c r="H1555" i="1"/>
  <c r="G1555" i="1"/>
  <c r="H1148" i="1"/>
  <c r="G1148" i="1"/>
  <c r="H1208" i="1"/>
  <c r="G1208" i="1"/>
  <c r="I30" i="3"/>
  <c r="D1510" i="1"/>
  <c r="I40" i="3"/>
  <c r="C1622" i="1"/>
  <c r="E141" i="6"/>
  <c r="E535" i="4"/>
  <c r="D530" i="1"/>
  <c r="F7" i="5"/>
  <c r="H22" i="3"/>
  <c r="C1012" i="1"/>
  <c r="F49" i="4"/>
  <c r="C45" i="1"/>
  <c r="F135" i="5"/>
  <c r="C1140" i="1"/>
  <c r="D417" i="4"/>
  <c r="F308" i="4"/>
  <c r="C303" i="1"/>
  <c r="D430" i="4"/>
  <c r="D535" i="4"/>
  <c r="G338" i="9"/>
  <c r="E338" i="9" s="1"/>
  <c r="B338" i="9" s="1"/>
  <c r="F203" i="5"/>
  <c r="C1207" i="1"/>
  <c r="F125" i="4"/>
  <c r="C121" i="1"/>
  <c r="H1300" i="1"/>
  <c r="G1300" i="1"/>
  <c r="E180" i="9"/>
  <c r="B180" i="9" s="1"/>
  <c r="B207" i="9"/>
  <c r="I33" i="3"/>
  <c r="D1538" i="1"/>
  <c r="D69" i="5"/>
  <c r="D418" i="4"/>
  <c r="F360" i="4"/>
  <c r="C355" i="1"/>
  <c r="E152" i="4"/>
  <c r="K1481" i="9"/>
  <c r="G344" i="9"/>
  <c r="E344" i="9" s="1"/>
  <c r="B344" i="9" s="1"/>
  <c r="I39" i="3"/>
  <c r="C1621" i="1"/>
  <c r="F35" i="6"/>
  <c r="H28" i="3"/>
  <c r="C1431" i="1"/>
  <c r="I24" i="3"/>
  <c r="D1181" i="1"/>
  <c r="E336" i="9"/>
  <c r="B336" i="9" s="1"/>
  <c r="F629" i="4"/>
  <c r="C623" i="1"/>
  <c r="H642" i="1"/>
  <c r="G642" i="1"/>
  <c r="F164" i="4"/>
  <c r="C160" i="1"/>
  <c r="F7" i="4"/>
  <c r="D6" i="4"/>
  <c r="C3" i="1"/>
  <c r="D251" i="5"/>
  <c r="E69" i="5"/>
  <c r="I1562" i="1"/>
  <c r="H1540" i="1"/>
  <c r="G1540" i="1"/>
  <c r="I1573" i="1"/>
  <c r="I1569" i="1"/>
  <c r="G1446" i="1"/>
  <c r="H1446" i="1"/>
  <c r="I1565" i="1"/>
  <c r="E176" i="5" l="1"/>
  <c r="D1180" i="1" s="1"/>
  <c r="D1012" i="1"/>
  <c r="G1012" i="1" s="1"/>
  <c r="I22" i="3"/>
  <c r="G348" i="9"/>
  <c r="E348" i="9" s="1"/>
  <c r="E347" i="9" s="1"/>
  <c r="G356" i="1"/>
  <c r="H356" i="1"/>
  <c r="E24" i="9"/>
  <c r="B24" i="9" s="1"/>
  <c r="H3" i="1"/>
  <c r="G3" i="1"/>
  <c r="H1621" i="1"/>
  <c r="G1621" i="1"/>
  <c r="H11" i="3"/>
  <c r="E299" i="4"/>
  <c r="E300" i="4" s="1"/>
  <c r="D296" i="1" s="1"/>
  <c r="I18" i="3"/>
  <c r="D148" i="1"/>
  <c r="F69" i="5"/>
  <c r="H23" i="3"/>
  <c r="C1074" i="1"/>
  <c r="D422" i="4"/>
  <c r="F6" i="4"/>
  <c r="C2" i="1"/>
  <c r="H17" i="3"/>
  <c r="G1431" i="1"/>
  <c r="H1431" i="1"/>
  <c r="G355" i="1"/>
  <c r="H355" i="1"/>
  <c r="F535" i="4"/>
  <c r="D640" i="4"/>
  <c r="C529" i="1"/>
  <c r="F417" i="4"/>
  <c r="C412" i="1"/>
  <c r="D6" i="5"/>
  <c r="H1622" i="1"/>
  <c r="G1622" i="1"/>
  <c r="H1510" i="1"/>
  <c r="G1510" i="1"/>
  <c r="H1525" i="1"/>
  <c r="G1525" i="1"/>
  <c r="H226" i="1"/>
  <c r="G226" i="1"/>
  <c r="H565" i="1"/>
  <c r="G565" i="1"/>
  <c r="H485" i="1"/>
  <c r="G485" i="1"/>
  <c r="H1152" i="1"/>
  <c r="G1152" i="1"/>
  <c r="H591" i="1"/>
  <c r="G591" i="1"/>
  <c r="H1207" i="1"/>
  <c r="G1207" i="1"/>
  <c r="H1012" i="1"/>
  <c r="G149" i="1"/>
  <c r="H149" i="1"/>
  <c r="G1181" i="1"/>
  <c r="H1181" i="1"/>
  <c r="G346" i="9"/>
  <c r="E346" i="9" s="1"/>
  <c r="C1538" i="1"/>
  <c r="H33" i="3"/>
  <c r="G1401" i="1"/>
  <c r="H1401" i="1"/>
  <c r="D639" i="4"/>
  <c r="F430" i="4"/>
  <c r="C424" i="1"/>
  <c r="G1140" i="1"/>
  <c r="H1140" i="1"/>
  <c r="G530" i="1"/>
  <c r="H530" i="1"/>
  <c r="F251" i="5"/>
  <c r="C1255" i="1"/>
  <c r="H25" i="3"/>
  <c r="H160" i="1"/>
  <c r="G160" i="1"/>
  <c r="H623" i="1"/>
  <c r="G623" i="1"/>
  <c r="F418" i="4"/>
  <c r="C413" i="1"/>
  <c r="E640" i="4"/>
  <c r="D634" i="1" s="1"/>
  <c r="D529" i="1"/>
  <c r="H269" i="1"/>
  <c r="G269" i="1"/>
  <c r="D176" i="5"/>
  <c r="G1259" i="1"/>
  <c r="H1259" i="1"/>
  <c r="H368" i="1"/>
  <c r="G368" i="1"/>
  <c r="H1539" i="1"/>
  <c r="G1539" i="1"/>
  <c r="H316" i="1"/>
  <c r="G316" i="1"/>
  <c r="H1093" i="1"/>
  <c r="G1093" i="1"/>
  <c r="I23" i="3"/>
  <c r="D1074" i="1"/>
  <c r="E6" i="5"/>
  <c r="H121" i="1"/>
  <c r="G121" i="1"/>
  <c r="H45" i="1"/>
  <c r="G45" i="1"/>
  <c r="I31" i="3"/>
  <c r="D1537" i="1"/>
  <c r="H9" i="3" s="1"/>
  <c r="H102" i="1"/>
  <c r="G102" i="1"/>
  <c r="D299" i="4"/>
  <c r="H18" i="3"/>
  <c r="F152" i="4"/>
  <c r="C148" i="1"/>
  <c r="I17" i="3"/>
  <c r="E422" i="4"/>
  <c r="D2" i="1"/>
  <c r="E417" i="4"/>
  <c r="D412" i="1" s="1"/>
  <c r="D303" i="1"/>
  <c r="G303" i="1" s="1"/>
  <c r="F141" i="6"/>
  <c r="C1537" i="1"/>
  <c r="H31" i="3"/>
  <c r="E342" i="9"/>
  <c r="B348" i="9" l="1"/>
  <c r="H424" i="1"/>
  <c r="G424" i="1"/>
  <c r="B346" i="9"/>
  <c r="E345" i="9"/>
  <c r="I10" i="3" s="1"/>
  <c r="H412" i="1"/>
  <c r="G412" i="1"/>
  <c r="D300" i="4"/>
  <c r="E423" i="4"/>
  <c r="E301" i="4"/>
  <c r="D297" i="1" s="1"/>
  <c r="D295" i="1"/>
  <c r="K3" i="9"/>
  <c r="I9" i="3"/>
  <c r="D643" i="4"/>
  <c r="F422" i="4"/>
  <c r="C417" i="1"/>
  <c r="N3" i="9"/>
  <c r="I11" i="3"/>
  <c r="H303" i="1"/>
  <c r="H529" i="1"/>
  <c r="G529" i="1"/>
  <c r="G2" i="1"/>
  <c r="H2" i="1"/>
  <c r="E643" i="4"/>
  <c r="D417" i="1"/>
  <c r="C1180" i="1"/>
  <c r="F176" i="5"/>
  <c r="D301" i="4"/>
  <c r="F299" i="4"/>
  <c r="D423" i="4"/>
  <c r="C295" i="1"/>
  <c r="H1255" i="1"/>
  <c r="G1255" i="1"/>
  <c r="F639" i="4"/>
  <c r="C633" i="1"/>
  <c r="H1537" i="1"/>
  <c r="G1537" i="1"/>
  <c r="H148" i="1"/>
  <c r="G148" i="1"/>
  <c r="H299" i="9"/>
  <c r="D1011" i="1"/>
  <c r="H413" i="1"/>
  <c r="G413" i="1"/>
  <c r="H1538" i="1"/>
  <c r="G1538" i="1"/>
  <c r="G306" i="9"/>
  <c r="E306" i="9" s="1"/>
  <c r="B306" i="9" s="1"/>
  <c r="G299" i="9"/>
  <c r="F6" i="5"/>
  <c r="C1011" i="1"/>
  <c r="F640" i="4"/>
  <c r="C634" i="1"/>
  <c r="H1074" i="1"/>
  <c r="G1074" i="1"/>
  <c r="D644" i="4" l="1"/>
  <c r="D425" i="4"/>
  <c r="F423" i="4"/>
  <c r="C418" i="1"/>
  <c r="G20" i="9"/>
  <c r="H1180" i="1"/>
  <c r="G1180" i="1"/>
  <c r="H417" i="1"/>
  <c r="G417" i="1"/>
  <c r="E644" i="4"/>
  <c r="E645" i="4" s="1"/>
  <c r="E425" i="4"/>
  <c r="D420" i="1" s="1"/>
  <c r="D418" i="1"/>
  <c r="H20" i="9"/>
  <c r="H8" i="3"/>
  <c r="H1011" i="1"/>
  <c r="G1011" i="1"/>
  <c r="F300" i="4"/>
  <c r="C296" i="1"/>
  <c r="D424" i="4"/>
  <c r="F301" i="4"/>
  <c r="C297" i="1"/>
  <c r="D637" i="1"/>
  <c r="H634" i="1"/>
  <c r="G634" i="1"/>
  <c r="E299" i="9"/>
  <c r="H633" i="1"/>
  <c r="G633" i="1"/>
  <c r="G295" i="1"/>
  <c r="H295" i="1"/>
  <c r="E424" i="4"/>
  <c r="D419" i="1" s="1"/>
  <c r="D645" i="4"/>
  <c r="F643" i="4"/>
  <c r="C637" i="1"/>
  <c r="H637" i="1" l="1"/>
  <c r="G637" i="1"/>
  <c r="B299" i="9"/>
  <c r="H296" i="1"/>
  <c r="G296" i="1"/>
  <c r="F645" i="4"/>
  <c r="C639" i="1"/>
  <c r="H418" i="1"/>
  <c r="G418" i="1"/>
  <c r="F424" i="4"/>
  <c r="C419" i="1"/>
  <c r="M3" i="9"/>
  <c r="E646" i="4"/>
  <c r="E649" i="4" s="1"/>
  <c r="D638" i="1"/>
  <c r="F425" i="4"/>
  <c r="C420" i="1"/>
  <c r="D639" i="1"/>
  <c r="H297" i="1"/>
  <c r="G297" i="1"/>
  <c r="E20" i="9"/>
  <c r="B20" i="9" s="1"/>
  <c r="D646" i="4"/>
  <c r="F644" i="4"/>
  <c r="C638" i="1"/>
  <c r="H334" i="9" l="1"/>
  <c r="G334" i="9"/>
  <c r="I19" i="3"/>
  <c r="D643" i="1"/>
  <c r="E650" i="4"/>
  <c r="D640" i="1"/>
  <c r="H419" i="1"/>
  <c r="G419" i="1"/>
  <c r="H639" i="1"/>
  <c r="G639" i="1"/>
  <c r="F646" i="4"/>
  <c r="D650" i="4"/>
  <c r="C640" i="1"/>
  <c r="H638" i="1"/>
  <c r="G638" i="1"/>
  <c r="H420" i="1"/>
  <c r="G420" i="1"/>
  <c r="D649" i="4"/>
  <c r="E334" i="9" l="1"/>
  <c r="B334" i="9" s="1"/>
  <c r="F649" i="4"/>
  <c r="H19" i="3"/>
  <c r="C643" i="1"/>
  <c r="G297" i="9"/>
  <c r="E297" i="9" s="1"/>
  <c r="B297" i="9" s="1"/>
  <c r="H640" i="1"/>
  <c r="G640" i="1"/>
  <c r="H7" i="3"/>
  <c r="F650" i="4"/>
  <c r="H20" i="3"/>
  <c r="C644" i="1"/>
  <c r="I20" i="3"/>
  <c r="D644" i="1"/>
  <c r="E298" i="9" l="1"/>
  <c r="I8" i="3" s="1"/>
  <c r="J3" i="9"/>
  <c r="H643" i="1"/>
  <c r="G643" i="1"/>
  <c r="H644" i="1"/>
  <c r="G644" i="1"/>
  <c r="G295" i="9" l="1"/>
  <c r="L293" i="9"/>
  <c r="F293" i="9" s="1"/>
  <c r="H295" i="9"/>
  <c r="H18" i="9"/>
  <c r="G18" i="9"/>
  <c r="I13" i="9"/>
  <c r="L16" i="9"/>
  <c r="G16" i="9"/>
  <c r="L15" i="9"/>
  <c r="K9" i="9"/>
  <c r="G22" i="9"/>
  <c r="H15" i="9"/>
  <c r="K11" i="9"/>
  <c r="K7" i="9"/>
  <c r="J5" i="9"/>
  <c r="I8" i="9"/>
  <c r="K10" i="9"/>
  <c r="H22" i="9"/>
  <c r="M15" i="9"/>
  <c r="K13" i="9"/>
  <c r="I7" i="9"/>
  <c r="J12" i="9"/>
  <c r="J8" i="9"/>
  <c r="H16" i="9"/>
  <c r="H21" i="9"/>
  <c r="I6" i="9"/>
  <c r="K12" i="9"/>
  <c r="G21" i="9"/>
  <c r="I11" i="9"/>
  <c r="J6" i="9"/>
  <c r="I17" i="9"/>
  <c r="I9" i="9"/>
  <c r="I5" i="9"/>
  <c r="K8" i="9"/>
  <c r="J13" i="9"/>
  <c r="K6" i="9"/>
  <c r="J11" i="9"/>
  <c r="G17" i="9"/>
  <c r="J17" i="9"/>
  <c r="J10" i="9"/>
  <c r="K5" i="9"/>
  <c r="M16" i="9"/>
  <c r="G15" i="9"/>
  <c r="H17" i="9"/>
  <c r="J9" i="9"/>
  <c r="J7" i="9"/>
  <c r="I12" i="9"/>
  <c r="E12" i="9" l="1"/>
  <c r="B12" i="9" s="1"/>
  <c r="E295" i="9"/>
  <c r="B295" i="9" s="1"/>
  <c r="E10" i="9"/>
  <c r="B10" i="9" s="1"/>
  <c r="E9" i="9"/>
  <c r="B9" i="9" s="1"/>
  <c r="E21" i="9"/>
  <c r="B21" i="9" s="1"/>
  <c r="E8" i="9"/>
  <c r="B8" i="9" s="1"/>
  <c r="E16" i="9"/>
  <c r="E15" i="9"/>
  <c r="E22" i="9"/>
  <c r="B22" i="9" s="1"/>
  <c r="F16" i="9"/>
  <c r="E17" i="9"/>
  <c r="B17" i="9" s="1"/>
  <c r="E6" i="9"/>
  <c r="B6" i="9" s="1"/>
  <c r="E13" i="9"/>
  <c r="B13" i="9" s="1"/>
  <c r="B293" i="9"/>
  <c r="F23" i="9"/>
  <c r="E5" i="9"/>
  <c r="E11" i="9"/>
  <c r="B11" i="9" s="1"/>
  <c r="E7" i="9"/>
  <c r="B7" i="9" s="1"/>
  <c r="F15" i="9"/>
  <c r="E18" i="9"/>
  <c r="B18" i="9" s="1"/>
  <c r="E23" i="9" l="1"/>
  <c r="I7" i="3" s="1"/>
  <c r="F14" i="9"/>
  <c r="F3" i="9" s="1"/>
  <c r="B5" i="9"/>
  <c r="E4" i="9"/>
  <c r="E14" i="9"/>
  <c r="I13" i="3" s="1"/>
  <c r="B15" i="9"/>
  <c r="B16" i="9"/>
  <c r="E3" i="9" l="1"/>
</calcChain>
</file>

<file path=xl/sharedStrings.xml><?xml version="1.0" encoding="utf-8"?>
<sst xmlns="http://schemas.openxmlformats.org/spreadsheetml/2006/main" count="4733" uniqueCount="3657">
  <si>
    <t>Obveznik:</t>
  </si>
  <si>
    <t>31858 - GRAD DUBROVNIK</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</si>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</sst>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92088567.900000006</v>
      </c>
      <c r="D2" s="7">
        <f>'PR-RAS'!E6</f>
        <v>105634792.58</v>
      </c>
      <c r="E2" s="7">
        <v>0</v>
      </c>
      <c r="F2" s="7">
        <v>0</v>
      </c>
      <c r="G2" s="8">
        <f t="shared" ref="G2:G274" si="0">(B2/1000)*(C2*1+D2*2)</f>
        <v>303358.15305999998</v>
      </c>
      <c r="H2" s="8">
        <f t="shared" ref="H2:H274" si="1">ABS(C2-ROUND(C2,0))+ABS(D2-ROUND(D2,0))</f>
        <v>0.51999999582767487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39321036.490000002</v>
      </c>
      <c r="D3" s="2">
        <f>'PR-RAS'!E7</f>
        <v>45079858.859999992</v>
      </c>
      <c r="E3" s="2">
        <v>0</v>
      </c>
      <c r="F3" s="2">
        <v>0</v>
      </c>
      <c r="G3" s="3">
        <f t="shared" si="0"/>
        <v>258961.50841999997</v>
      </c>
      <c r="H3" s="3">
        <f t="shared" si="1"/>
        <v>0.63000001013278961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31651035.169999998</v>
      </c>
      <c r="D4" s="2">
        <f>'PR-RAS'!E8</f>
        <v>38400175.109999992</v>
      </c>
      <c r="E4" s="2">
        <v>0</v>
      </c>
      <c r="F4" s="2">
        <v>0</v>
      </c>
      <c r="G4" s="3">
        <f t="shared" si="0"/>
        <v>325354.15616999997</v>
      </c>
      <c r="H4" s="3">
        <f t="shared" si="1"/>
        <v>0.279999990016222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24167279.059999999</v>
      </c>
      <c r="D5" s="2">
        <f>'PR-RAS'!E9</f>
        <v>29073633.289999999</v>
      </c>
      <c r="E5" s="2">
        <v>0</v>
      </c>
      <c r="F5" s="2">
        <v>0</v>
      </c>
      <c r="G5" s="3">
        <f t="shared" si="0"/>
        <v>329258.18255999999</v>
      </c>
      <c r="H5" s="3">
        <f t="shared" si="1"/>
        <v>0.34999999776482582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3065966.22</v>
      </c>
      <c r="D6" s="2">
        <f>'PR-RAS'!E10</f>
        <v>3721050.92</v>
      </c>
      <c r="E6" s="2">
        <v>0</v>
      </c>
      <c r="F6" s="2">
        <v>0</v>
      </c>
      <c r="G6" s="3">
        <f t="shared" si="0"/>
        <v>52540.340300000003</v>
      </c>
      <c r="H6" s="3">
        <f t="shared" si="1"/>
        <v>0.30000000027939677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3183629.89</v>
      </c>
      <c r="D7" s="2">
        <f>'PR-RAS'!E11</f>
        <v>3903899.3</v>
      </c>
      <c r="E7" s="2">
        <v>0</v>
      </c>
      <c r="F7" s="2">
        <v>0</v>
      </c>
      <c r="G7" s="3">
        <f t="shared" si="0"/>
        <v>65948.570940000005</v>
      </c>
      <c r="H7" s="3">
        <f t="shared" si="1"/>
        <v>0.40999999968335032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3269959.54</v>
      </c>
      <c r="D8" s="2">
        <f>'PR-RAS'!E12</f>
        <v>3784845.59</v>
      </c>
      <c r="E8" s="2">
        <v>0</v>
      </c>
      <c r="F8" s="2">
        <v>0</v>
      </c>
      <c r="G8" s="3">
        <f t="shared" si="0"/>
        <v>75877.555039999992</v>
      </c>
      <c r="H8" s="3">
        <f t="shared" si="1"/>
        <v>0.87000000011175871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1224836.8600000001</v>
      </c>
      <c r="D9" s="2">
        <f>'PR-RAS'!E13</f>
        <v>1518983.83</v>
      </c>
      <c r="E9" s="2">
        <v>0</v>
      </c>
      <c r="F9" s="2">
        <v>0</v>
      </c>
      <c r="G9" s="3">
        <f t="shared" si="0"/>
        <v>34102.436160000005</v>
      </c>
      <c r="H9" s="3">
        <f t="shared" si="1"/>
        <v>0.30999999982304871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3456.79</v>
      </c>
      <c r="D10" s="2">
        <f>'PR-RAS'!E14</f>
        <v>2911.39</v>
      </c>
      <c r="E10" s="2">
        <v>0</v>
      </c>
      <c r="F10" s="2">
        <v>0</v>
      </c>
      <c r="G10" s="3">
        <f t="shared" si="0"/>
        <v>83.51612999999999</v>
      </c>
      <c r="H10" s="3">
        <f t="shared" si="1"/>
        <v>0.59999999999990905</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3264093.19</v>
      </c>
      <c r="D11" s="2">
        <f>'PR-RAS'!E15</f>
        <v>3605149.21</v>
      </c>
      <c r="E11" s="2">
        <v>0</v>
      </c>
      <c r="F11" s="2">
        <v>0</v>
      </c>
      <c r="G11" s="3">
        <f t="shared" si="0"/>
        <v>104743.9161</v>
      </c>
      <c r="H11" s="3">
        <f t="shared" si="1"/>
        <v>0.39999999990686774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5164980.51</v>
      </c>
      <c r="D19" s="2">
        <f>'PR-RAS'!E23</f>
        <v>4065803.52</v>
      </c>
      <c r="E19" s="2">
        <v>0</v>
      </c>
      <c r="F19" s="2">
        <v>0</v>
      </c>
      <c r="G19" s="3">
        <f t="shared" si="0"/>
        <v>239338.5759</v>
      </c>
      <c r="H19" s="3">
        <f t="shared" si="1"/>
        <v>0.97000000020489097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209697.66</v>
      </c>
      <c r="D20" s="2">
        <f>'PR-RAS'!E24</f>
        <v>107409.16</v>
      </c>
      <c r="E20" s="2">
        <v>0</v>
      </c>
      <c r="F20" s="2">
        <v>0</v>
      </c>
      <c r="G20" s="3">
        <f t="shared" si="0"/>
        <v>8065.8036199999997</v>
      </c>
      <c r="H20" s="3">
        <f t="shared" si="1"/>
        <v>0.5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4955282.8499999996</v>
      </c>
      <c r="D23" s="2">
        <f>'PR-RAS'!E27</f>
        <v>3958394.36</v>
      </c>
      <c r="E23" s="2">
        <v>0</v>
      </c>
      <c r="F23" s="2">
        <v>0</v>
      </c>
      <c r="G23" s="3">
        <f t="shared" si="0"/>
        <v>283185.57454</v>
      </c>
      <c r="H23" s="3">
        <f t="shared" si="1"/>
        <v>0.51000000024214387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2505020.81</v>
      </c>
      <c r="D25" s="2">
        <f>'PR-RAS'!E29</f>
        <v>2613880.23</v>
      </c>
      <c r="E25" s="2">
        <v>0</v>
      </c>
      <c r="F25" s="2">
        <v>0</v>
      </c>
      <c r="G25" s="3">
        <f t="shared" si="0"/>
        <v>185586.75047999999</v>
      </c>
      <c r="H25" s="3">
        <f t="shared" si="1"/>
        <v>0.41999999992549419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2505020.81</v>
      </c>
      <c r="D27" s="2">
        <f>'PR-RAS'!E31</f>
        <v>2613880.23</v>
      </c>
      <c r="E27" s="2">
        <v>0</v>
      </c>
      <c r="F27" s="2">
        <v>0</v>
      </c>
      <c r="G27" s="3">
        <f t="shared" si="0"/>
        <v>201052.31301999997</v>
      </c>
      <c r="H27" s="3">
        <f t="shared" si="1"/>
        <v>0.41999999992549419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8202903.3900000006</v>
      </c>
      <c r="D45" s="2">
        <f>'PR-RAS'!E49</f>
        <v>7971258.3800000008</v>
      </c>
      <c r="E45" s="2">
        <v>0</v>
      </c>
      <c r="F45" s="2">
        <v>0</v>
      </c>
      <c r="G45" s="3">
        <f t="shared" si="0"/>
        <v>1062398.4865999999</v>
      </c>
      <c r="H45" s="3">
        <f t="shared" si="1"/>
        <v>0.77000000141561031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1903228.72</v>
      </c>
      <c r="D49" s="2">
        <f>'PR-RAS'!E53</f>
        <v>133889.96</v>
      </c>
      <c r="E49" s="2">
        <v>0</v>
      </c>
      <c r="F49" s="2">
        <v>0</v>
      </c>
      <c r="G49" s="3">
        <f t="shared" si="0"/>
        <v>104208.41472000002</v>
      </c>
      <c r="H49" s="3">
        <f t="shared" si="1"/>
        <v>0.32000000003608875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35744.92</v>
      </c>
      <c r="D50" s="2">
        <f>'PR-RAS'!E54</f>
        <v>133889.96</v>
      </c>
      <c r="E50" s="2">
        <v>0</v>
      </c>
      <c r="F50" s="2">
        <v>0</v>
      </c>
      <c r="G50" s="3">
        <f t="shared" si="0"/>
        <v>14872.717159999998</v>
      </c>
      <c r="H50" s="3">
        <f t="shared" si="1"/>
        <v>0.1200000000098953</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1867483.8</v>
      </c>
      <c r="D51" s="2">
        <f>'PR-RAS'!E55</f>
        <v>0</v>
      </c>
      <c r="E51" s="2">
        <v>0</v>
      </c>
      <c r="F51" s="2">
        <v>0</v>
      </c>
      <c r="G51" s="3">
        <f t="shared" si="0"/>
        <v>93374.19</v>
      </c>
      <c r="H51" s="3">
        <f t="shared" si="1"/>
        <v>0.19999999995343387</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1522159.87</v>
      </c>
      <c r="D54" s="2">
        <f>'PR-RAS'!E58</f>
        <v>1840823.84</v>
      </c>
      <c r="E54" s="2">
        <v>0</v>
      </c>
      <c r="F54" s="2">
        <v>0</v>
      </c>
      <c r="G54" s="3">
        <f t="shared" si="0"/>
        <v>275801.80015000002</v>
      </c>
      <c r="H54" s="3">
        <f t="shared" si="1"/>
        <v>0.28999999980442226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586861.49</v>
      </c>
      <c r="D55" s="2">
        <f>'PR-RAS'!E59</f>
        <v>587483.47</v>
      </c>
      <c r="E55" s="2">
        <v>0</v>
      </c>
      <c r="F55" s="2">
        <v>0</v>
      </c>
      <c r="G55" s="3">
        <f t="shared" si="0"/>
        <v>95138.735220000002</v>
      </c>
      <c r="H55" s="3">
        <f t="shared" si="1"/>
        <v>0.9599999999627471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935298.38</v>
      </c>
      <c r="D56" s="2">
        <f>'PR-RAS'!E60</f>
        <v>1253340.3700000001</v>
      </c>
      <c r="E56" s="2">
        <v>0</v>
      </c>
      <c r="F56" s="2">
        <v>0</v>
      </c>
      <c r="G56" s="3">
        <f t="shared" si="0"/>
        <v>189308.85159999999</v>
      </c>
      <c r="H56" s="3">
        <f t="shared" si="1"/>
        <v>0.75000000011641532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400274.53</v>
      </c>
      <c r="D57" s="2">
        <f>'PR-RAS'!E61</f>
        <v>419523.37</v>
      </c>
      <c r="E57" s="2">
        <v>0</v>
      </c>
      <c r="F57" s="2">
        <v>0</v>
      </c>
      <c r="G57" s="3">
        <f t="shared" si="0"/>
        <v>69401.991120000006</v>
      </c>
      <c r="H57" s="3">
        <f t="shared" si="1"/>
        <v>0.83999999996740371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400274.53</v>
      </c>
      <c r="D58" s="2">
        <f>'PR-RAS'!E62</f>
        <v>419523.37</v>
      </c>
      <c r="E58" s="2">
        <v>0</v>
      </c>
      <c r="F58" s="2">
        <v>0</v>
      </c>
      <c r="G58" s="3">
        <f t="shared" si="0"/>
        <v>70641.312390000006</v>
      </c>
      <c r="H58" s="3">
        <f t="shared" si="1"/>
        <v>0.83999999996740371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1098253.29</v>
      </c>
      <c r="D60" s="2">
        <f>'PR-RAS'!E64</f>
        <v>967074.98</v>
      </c>
      <c r="E60" s="2">
        <v>0</v>
      </c>
      <c r="F60" s="2">
        <v>0</v>
      </c>
      <c r="G60" s="3">
        <f t="shared" si="0"/>
        <v>178911.79175</v>
      </c>
      <c r="H60" s="3">
        <f t="shared" si="1"/>
        <v>0.31000000005587935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1098253.29</v>
      </c>
      <c r="D61" s="2">
        <f>'PR-RAS'!E65</f>
        <v>967074.98</v>
      </c>
      <c r="E61" s="2">
        <v>0</v>
      </c>
      <c r="F61" s="2">
        <v>0</v>
      </c>
      <c r="G61" s="3">
        <f t="shared" si="0"/>
        <v>181944.19500000001</v>
      </c>
      <c r="H61" s="3">
        <f t="shared" si="1"/>
        <v>0.31000000005587935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3278986.9800000004</v>
      </c>
      <c r="D70" s="2">
        <f>'PR-RAS'!E74</f>
        <v>4609946.2300000004</v>
      </c>
      <c r="E70" s="2">
        <v>0</v>
      </c>
      <c r="F70" s="2">
        <v>0</v>
      </c>
      <c r="G70" s="3">
        <f t="shared" si="0"/>
        <v>862422.68136000016</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416003.74</v>
      </c>
      <c r="D71" s="2">
        <f>'PR-RAS'!E75</f>
        <v>419281.21</v>
      </c>
      <c r="E71" s="2">
        <v>0</v>
      </c>
      <c r="F71" s="2">
        <v>0</v>
      </c>
      <c r="G71" s="3">
        <f t="shared" si="0"/>
        <v>87819.631200000018</v>
      </c>
      <c r="H71" s="3">
        <f t="shared" si="1"/>
        <v>0.47000000003026798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2862983.24</v>
      </c>
      <c r="D72" s="2">
        <f>'PR-RAS'!E76</f>
        <v>4190665.02</v>
      </c>
      <c r="E72" s="2">
        <v>0</v>
      </c>
      <c r="F72" s="2">
        <v>0</v>
      </c>
      <c r="G72" s="3">
        <f t="shared" si="0"/>
        <v>798346.24288000003</v>
      </c>
      <c r="H72" s="3">
        <f t="shared" si="1"/>
        <v>0.26000000024214387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28496578.389999997</v>
      </c>
      <c r="D78" s="2">
        <f>'PR-RAS'!E82</f>
        <v>33584897.189999998</v>
      </c>
      <c r="E78" s="2">
        <v>0</v>
      </c>
      <c r="F78" s="2">
        <v>0</v>
      </c>
      <c r="G78" s="3">
        <f t="shared" si="0"/>
        <v>7366310.7032899996</v>
      </c>
      <c r="H78" s="3">
        <f t="shared" si="1"/>
        <v>0.57999999448657036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1006186.34</v>
      </c>
      <c r="D79" s="2">
        <f>'PR-RAS'!E83</f>
        <v>3491274.35</v>
      </c>
      <c r="E79" s="2">
        <v>0</v>
      </c>
      <c r="F79" s="2">
        <v>0</v>
      </c>
      <c r="G79" s="3">
        <f t="shared" si="0"/>
        <v>623121.33311999997</v>
      </c>
      <c r="H79" s="3">
        <f t="shared" si="1"/>
        <v>0.69000000006053597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481.78</v>
      </c>
      <c r="D80" s="2">
        <f>'PR-RAS'!E84</f>
        <v>448.52</v>
      </c>
      <c r="E80" s="2">
        <v>0</v>
      </c>
      <c r="F80" s="2">
        <v>0</v>
      </c>
      <c r="G80" s="3">
        <f t="shared" si="0"/>
        <v>108.92677999999999</v>
      </c>
      <c r="H80" s="3">
        <f t="shared" si="1"/>
        <v>0.70000000000004547</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122010.31</v>
      </c>
      <c r="D81" s="2">
        <f>'PR-RAS'!E85</f>
        <v>163136.87</v>
      </c>
      <c r="E81" s="2">
        <v>0</v>
      </c>
      <c r="F81" s="2">
        <v>0</v>
      </c>
      <c r="G81" s="3">
        <f t="shared" si="0"/>
        <v>35862.724000000002</v>
      </c>
      <c r="H81" s="3">
        <f t="shared" si="1"/>
        <v>0.44000000000232831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104695.01</v>
      </c>
      <c r="D82" s="2">
        <f>'PR-RAS'!E86</f>
        <v>325867.26</v>
      </c>
      <c r="E82" s="2">
        <v>0</v>
      </c>
      <c r="F82" s="2">
        <v>0</v>
      </c>
      <c r="G82" s="3">
        <f t="shared" si="0"/>
        <v>61270.791930000007</v>
      </c>
      <c r="H82" s="3">
        <f t="shared" si="1"/>
        <v>0.27000000000407454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778146.4</v>
      </c>
      <c r="D84" s="2">
        <f>'PR-RAS'!E88</f>
        <v>497231.18</v>
      </c>
      <c r="E84" s="2">
        <v>0</v>
      </c>
      <c r="F84" s="2">
        <v>0</v>
      </c>
      <c r="G84" s="3">
        <f t="shared" si="0"/>
        <v>147126.52708</v>
      </c>
      <c r="H84" s="3">
        <f t="shared" si="1"/>
        <v>0.58000000001629815</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852.84</v>
      </c>
      <c r="D86" s="2">
        <f>'PR-RAS'!E90</f>
        <v>2504590.52</v>
      </c>
      <c r="E86" s="2">
        <v>0</v>
      </c>
      <c r="F86" s="2">
        <v>0</v>
      </c>
      <c r="G86" s="3">
        <f t="shared" si="0"/>
        <v>425852.8798</v>
      </c>
      <c r="H86" s="3">
        <f t="shared" si="1"/>
        <v>0.63999999998134172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27490392.049999997</v>
      </c>
      <c r="D87" s="2">
        <f>'PR-RAS'!E91</f>
        <v>30093622.84</v>
      </c>
      <c r="E87" s="2">
        <v>0</v>
      </c>
      <c r="F87" s="2">
        <v>0</v>
      </c>
      <c r="G87" s="3">
        <f t="shared" si="0"/>
        <v>7540276.8447799981</v>
      </c>
      <c r="H87" s="3">
        <f t="shared" si="1"/>
        <v>0.20999999716877937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2450037.15</v>
      </c>
      <c r="D88" s="2">
        <f>'PR-RAS'!E92</f>
        <v>2498415.2599999998</v>
      </c>
      <c r="E88" s="2">
        <v>0</v>
      </c>
      <c r="F88" s="2">
        <v>0</v>
      </c>
      <c r="G88" s="3">
        <f t="shared" si="0"/>
        <v>647877.48728999996</v>
      </c>
      <c r="H88" s="3">
        <f t="shared" si="1"/>
        <v>0.40999999968335032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6090784.2000000002</v>
      </c>
      <c r="D89" s="2">
        <f>'PR-RAS'!E93</f>
        <v>7193722.3099999996</v>
      </c>
      <c r="E89" s="2">
        <v>0</v>
      </c>
      <c r="F89" s="2">
        <v>0</v>
      </c>
      <c r="G89" s="3">
        <f t="shared" si="0"/>
        <v>1802084.13616</v>
      </c>
      <c r="H89" s="3">
        <f t="shared" si="1"/>
        <v>0.50999999977648258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698678.02</v>
      </c>
      <c r="D90" s="2">
        <f>'PR-RAS'!E94</f>
        <v>569715.86</v>
      </c>
      <c r="E90" s="2">
        <v>0</v>
      </c>
      <c r="F90" s="2">
        <v>0</v>
      </c>
      <c r="G90" s="3">
        <f t="shared" si="0"/>
        <v>163591.76686</v>
      </c>
      <c r="H90" s="3">
        <f t="shared" si="1"/>
        <v>0.16000000003259629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18250892.68</v>
      </c>
      <c r="D93" s="2">
        <f>'PR-RAS'!E97</f>
        <v>19831769.41</v>
      </c>
      <c r="E93" s="2">
        <v>0</v>
      </c>
      <c r="F93" s="2">
        <v>0</v>
      </c>
      <c r="G93" s="3">
        <f t="shared" si="0"/>
        <v>5328127.6979999999</v>
      </c>
      <c r="H93" s="3">
        <f t="shared" si="1"/>
        <v>0.73000000044703484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15139293.109999999</v>
      </c>
      <c r="D102" s="2">
        <f>'PR-RAS'!E106</f>
        <v>17707617.370000001</v>
      </c>
      <c r="E102" s="2">
        <v>0</v>
      </c>
      <c r="F102" s="2">
        <v>0</v>
      </c>
      <c r="G102" s="3">
        <f t="shared" si="0"/>
        <v>5106007.3128500003</v>
      </c>
      <c r="H102" s="3">
        <f t="shared" si="1"/>
        <v>0.48000000044703484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5744986.5099999998</v>
      </c>
      <c r="D103" s="2">
        <f>'PR-RAS'!E107</f>
        <v>6839381.3100000005</v>
      </c>
      <c r="E103" s="2">
        <v>0</v>
      </c>
      <c r="F103" s="2">
        <v>0</v>
      </c>
      <c r="G103" s="3">
        <f t="shared" si="0"/>
        <v>1981222.4112600002</v>
      </c>
      <c r="H103" s="3">
        <f t="shared" si="1"/>
        <v>0.80000000074505806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3554179.32</v>
      </c>
      <c r="D105" s="2">
        <f>'PR-RAS'!E109</f>
        <v>4558221.9800000004</v>
      </c>
      <c r="E105" s="2">
        <v>0</v>
      </c>
      <c r="F105" s="2">
        <v>0</v>
      </c>
      <c r="G105" s="3">
        <f t="shared" si="0"/>
        <v>1317744.82112</v>
      </c>
      <c r="H105" s="3">
        <f t="shared" si="1"/>
        <v>0.3399999993853271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27986.33</v>
      </c>
      <c r="D106" s="2">
        <f>'PR-RAS'!E110</f>
        <v>9682.77</v>
      </c>
      <c r="E106" s="2">
        <v>0</v>
      </c>
      <c r="F106" s="2">
        <v>0</v>
      </c>
      <c r="G106" s="3">
        <f t="shared" si="0"/>
        <v>4971.9463500000002</v>
      </c>
      <c r="H106" s="3">
        <f t="shared" si="1"/>
        <v>0.56000000000130967</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2162820.86</v>
      </c>
      <c r="D107" s="2">
        <f>'PR-RAS'!E111</f>
        <v>2271476.56</v>
      </c>
      <c r="E107" s="2">
        <v>0</v>
      </c>
      <c r="F107" s="2">
        <v>0</v>
      </c>
      <c r="G107" s="3">
        <f t="shared" si="0"/>
        <v>710812.04188000003</v>
      </c>
      <c r="H107" s="3">
        <f t="shared" si="1"/>
        <v>0.58000000007450581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8669.1</v>
      </c>
      <c r="D108" s="2">
        <f>'PR-RAS'!E112</f>
        <v>2001.69</v>
      </c>
      <c r="E108" s="2">
        <v>0</v>
      </c>
      <c r="F108" s="2">
        <v>0</v>
      </c>
      <c r="G108" s="3">
        <f t="shared" si="0"/>
        <v>1355.9553599999999</v>
      </c>
      <c r="H108" s="3">
        <f t="shared" si="1"/>
        <v>0.41000000000030923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8669.1</v>
      </c>
      <c r="D113" s="2">
        <f>'PR-RAS'!E117</f>
        <v>2001.69</v>
      </c>
      <c r="E113" s="2">
        <v>0</v>
      </c>
      <c r="F113" s="2">
        <v>0</v>
      </c>
      <c r="G113" s="3">
        <f t="shared" si="0"/>
        <v>1419.3177599999999</v>
      </c>
      <c r="H113" s="3">
        <f t="shared" si="1"/>
        <v>0.41000000000030923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9385637.5</v>
      </c>
      <c r="D116" s="2">
        <f>'PR-RAS'!E120</f>
        <v>10866234.370000001</v>
      </c>
      <c r="E116" s="2">
        <v>0</v>
      </c>
      <c r="F116" s="2">
        <v>0</v>
      </c>
      <c r="G116" s="3">
        <f t="shared" si="0"/>
        <v>3578582.2176000006</v>
      </c>
      <c r="H116" s="3">
        <f t="shared" si="1"/>
        <v>0.87000000104308128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1626397.14</v>
      </c>
      <c r="D117" s="2">
        <f>'PR-RAS'!E121</f>
        <v>2910572.95</v>
      </c>
      <c r="E117" s="2">
        <v>0</v>
      </c>
      <c r="F117" s="2">
        <v>0</v>
      </c>
      <c r="G117" s="3">
        <f t="shared" si="0"/>
        <v>863914.99264000007</v>
      </c>
      <c r="H117" s="3">
        <f t="shared" si="1"/>
        <v>0.18999999971129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7759240.3600000003</v>
      </c>
      <c r="D118" s="2">
        <f>'PR-RAS'!E122</f>
        <v>7955661.4199999999</v>
      </c>
      <c r="E118" s="2">
        <v>0</v>
      </c>
      <c r="F118" s="2">
        <v>0</v>
      </c>
      <c r="G118" s="3">
        <f t="shared" si="0"/>
        <v>2769455.8944000001</v>
      </c>
      <c r="H118" s="3">
        <f t="shared" si="1"/>
        <v>0.78000000026077032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381031.18</v>
      </c>
      <c r="D121" s="2">
        <f>'PR-RAS'!E125</f>
        <v>608614.53</v>
      </c>
      <c r="E121" s="2">
        <v>0</v>
      </c>
      <c r="F121" s="2">
        <v>0</v>
      </c>
      <c r="G121" s="3">
        <f t="shared" si="0"/>
        <v>191791.22879999998</v>
      </c>
      <c r="H121" s="3">
        <f t="shared" si="1"/>
        <v>0.6499999999650754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177750.63</v>
      </c>
      <c r="D122" s="2">
        <f>'PR-RAS'!E126</f>
        <v>186780.54</v>
      </c>
      <c r="E122" s="2">
        <v>0</v>
      </c>
      <c r="F122" s="2">
        <v>0</v>
      </c>
      <c r="G122" s="3">
        <f t="shared" si="0"/>
        <v>66708.716909999988</v>
      </c>
      <c r="H122" s="3">
        <f t="shared" si="1"/>
        <v>0.82999999998719431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177750.63</v>
      </c>
      <c r="D124" s="2">
        <f>'PR-RAS'!E128</f>
        <v>186780.54</v>
      </c>
      <c r="E124" s="2">
        <v>0</v>
      </c>
      <c r="F124" s="2">
        <v>0</v>
      </c>
      <c r="G124" s="3">
        <f t="shared" si="0"/>
        <v>67811.340329999992</v>
      </c>
      <c r="H124" s="3">
        <f t="shared" si="1"/>
        <v>0.82999999998719431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203280.55</v>
      </c>
      <c r="D125" s="2">
        <f>'PR-RAS'!E129</f>
        <v>421833.99</v>
      </c>
      <c r="E125" s="2">
        <v>0</v>
      </c>
      <c r="F125" s="2">
        <v>0</v>
      </c>
      <c r="G125" s="3">
        <f t="shared" si="0"/>
        <v>129821.61772000001</v>
      </c>
      <c r="H125" s="3">
        <f t="shared" si="1"/>
        <v>0.46000000002095476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199084</v>
      </c>
      <c r="D126" s="2">
        <f>'PR-RAS'!E130</f>
        <v>400000</v>
      </c>
      <c r="E126" s="2">
        <v>0</v>
      </c>
      <c r="F126" s="2">
        <v>0</v>
      </c>
      <c r="G126" s="3">
        <f t="shared" si="0"/>
        <v>124885.5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4196.55</v>
      </c>
      <c r="D127" s="2">
        <f>'PR-RAS'!E131</f>
        <v>21833.99</v>
      </c>
      <c r="E127" s="2">
        <v>0</v>
      </c>
      <c r="F127" s="2">
        <v>0</v>
      </c>
      <c r="G127" s="3">
        <f t="shared" si="0"/>
        <v>6030.9307800000006</v>
      </c>
      <c r="H127" s="3">
        <f t="shared" si="1"/>
        <v>0.45999999999821739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547725.34000000008</v>
      </c>
      <c r="D136" s="2">
        <f>'PR-RAS'!E140</f>
        <v>682546.25</v>
      </c>
      <c r="E136" s="2">
        <v>0</v>
      </c>
      <c r="F136" s="2">
        <v>0</v>
      </c>
      <c r="G136" s="3">
        <f t="shared" si="0"/>
        <v>258230.40840000001</v>
      </c>
      <c r="H136" s="3">
        <f t="shared" si="1"/>
        <v>0.59000000008381903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291486.64</v>
      </c>
      <c r="D137" s="2">
        <f>'PR-RAS'!E141</f>
        <v>441035.58</v>
      </c>
      <c r="E137" s="2">
        <v>0</v>
      </c>
      <c r="F137" s="2">
        <v>0</v>
      </c>
      <c r="G137" s="3">
        <f t="shared" si="0"/>
        <v>159603.86080000002</v>
      </c>
      <c r="H137" s="3">
        <f t="shared" si="1"/>
        <v>0.77999999996973202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291486.64</v>
      </c>
      <c r="D146" s="2">
        <f>'PR-RAS'!E150</f>
        <v>441035.58</v>
      </c>
      <c r="E146" s="2">
        <v>0</v>
      </c>
      <c r="F146" s="2">
        <v>0</v>
      </c>
      <c r="G146" s="3">
        <f t="shared" si="0"/>
        <v>170165.88099999999</v>
      </c>
      <c r="H146" s="3">
        <f t="shared" si="1"/>
        <v>0.77999999996973202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256238.7</v>
      </c>
      <c r="D147" s="2">
        <f>'PR-RAS'!E151</f>
        <v>241510.67</v>
      </c>
      <c r="E147" s="2">
        <v>0</v>
      </c>
      <c r="F147" s="2">
        <v>0</v>
      </c>
      <c r="G147" s="3">
        <f t="shared" si="0"/>
        <v>107931.96584</v>
      </c>
      <c r="H147" s="3">
        <f t="shared" si="1"/>
        <v>0.62999999997555278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76968234.120000005</v>
      </c>
      <c r="D148" s="2">
        <f>'PR-RAS'!E152</f>
        <v>83507183.25</v>
      </c>
      <c r="E148" s="2">
        <v>0</v>
      </c>
      <c r="F148" s="2">
        <v>0</v>
      </c>
      <c r="G148" s="3">
        <f t="shared" si="0"/>
        <v>35865442.291139998</v>
      </c>
      <c r="H148" s="3">
        <f t="shared" si="1"/>
        <v>0.37000000476837158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8293890.7400000002</v>
      </c>
      <c r="D149" s="2">
        <f>'PR-RAS'!E153</f>
        <v>10385080.68</v>
      </c>
      <c r="E149" s="2">
        <v>0</v>
      </c>
      <c r="F149" s="2">
        <v>0</v>
      </c>
      <c r="G149" s="3">
        <f t="shared" si="0"/>
        <v>4301479.7108000005</v>
      </c>
      <c r="H149" s="3">
        <f t="shared" si="1"/>
        <v>0.58000000007450581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6421547.7400000002</v>
      </c>
      <c r="D150" s="2">
        <f>'PR-RAS'!E154</f>
        <v>8152986.3499999996</v>
      </c>
      <c r="E150" s="2">
        <v>0</v>
      </c>
      <c r="F150" s="2">
        <v>0</v>
      </c>
      <c r="G150" s="3">
        <f t="shared" si="0"/>
        <v>3386400.5455599995</v>
      </c>
      <c r="H150" s="3">
        <f t="shared" si="1"/>
        <v>0.60999999940395355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6375954.79</v>
      </c>
      <c r="D151" s="2">
        <f>'PR-RAS'!E155</f>
        <v>8084718.5499999998</v>
      </c>
      <c r="E151" s="2">
        <v>0</v>
      </c>
      <c r="F151" s="2">
        <v>0</v>
      </c>
      <c r="G151" s="3">
        <f t="shared" si="0"/>
        <v>3381808.7834999999</v>
      </c>
      <c r="H151" s="3">
        <f t="shared" si="1"/>
        <v>0.66000000014901161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45592.95</v>
      </c>
      <c r="D153" s="2">
        <f>'PR-RAS'!E157</f>
        <v>68267.8</v>
      </c>
      <c r="E153" s="2">
        <v>0</v>
      </c>
      <c r="F153" s="2">
        <v>0</v>
      </c>
      <c r="G153" s="3">
        <f t="shared" si="0"/>
        <v>27683.539599999996</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844138.23</v>
      </c>
      <c r="D155" s="2">
        <f>'PR-RAS'!E159</f>
        <v>918035.01</v>
      </c>
      <c r="E155" s="2">
        <v>0</v>
      </c>
      <c r="F155" s="2">
        <v>0</v>
      </c>
      <c r="G155" s="3">
        <f t="shared" si="0"/>
        <v>412752.07049999997</v>
      </c>
      <c r="H155" s="3">
        <f t="shared" si="1"/>
        <v>0.23999999999068677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1028204.77</v>
      </c>
      <c r="D156" s="2">
        <f>'PR-RAS'!E160</f>
        <v>1314059.32</v>
      </c>
      <c r="E156" s="2">
        <v>0</v>
      </c>
      <c r="F156" s="2">
        <v>0</v>
      </c>
      <c r="G156" s="3">
        <f t="shared" si="0"/>
        <v>566730.12855000002</v>
      </c>
      <c r="H156" s="3">
        <f t="shared" si="1"/>
        <v>0.55000000004656613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1028204.77</v>
      </c>
      <c r="D158" s="2">
        <f>'PR-RAS'!E162</f>
        <v>1314059.32</v>
      </c>
      <c r="E158" s="2">
        <v>0</v>
      </c>
      <c r="F158" s="2">
        <v>0</v>
      </c>
      <c r="G158" s="3">
        <f t="shared" si="0"/>
        <v>574042.77537000005</v>
      </c>
      <c r="H158" s="3">
        <f t="shared" si="1"/>
        <v>0.55000000004656613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17786760.119999997</v>
      </c>
      <c r="D160" s="2">
        <f>'PR-RAS'!E164</f>
        <v>18225489.199999999</v>
      </c>
      <c r="E160" s="2">
        <v>0</v>
      </c>
      <c r="F160" s="2">
        <v>0</v>
      </c>
      <c r="G160" s="3">
        <f t="shared" si="0"/>
        <v>8623800.4246800002</v>
      </c>
      <c r="H160" s="3">
        <f t="shared" si="1"/>
        <v>0.31999999657273293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268180.86</v>
      </c>
      <c r="D161" s="2">
        <f>'PR-RAS'!E165</f>
        <v>248131.03</v>
      </c>
      <c r="E161" s="2">
        <v>0</v>
      </c>
      <c r="F161" s="2">
        <v>0</v>
      </c>
      <c r="G161" s="3">
        <f t="shared" si="0"/>
        <v>122310.86719999999</v>
      </c>
      <c r="H161" s="3">
        <f t="shared" si="1"/>
        <v>0.17000000001280569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92055.27</v>
      </c>
      <c r="D162" s="2">
        <f>'PR-RAS'!E166</f>
        <v>71240.78</v>
      </c>
      <c r="E162" s="2">
        <v>0</v>
      </c>
      <c r="F162" s="2">
        <v>0</v>
      </c>
      <c r="G162" s="3">
        <f t="shared" si="0"/>
        <v>37760.429630000006</v>
      </c>
      <c r="H162" s="3">
        <f t="shared" si="1"/>
        <v>0.49000000000523869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159524.91</v>
      </c>
      <c r="D163" s="2">
        <f>'PR-RAS'!E167</f>
        <v>162832.31</v>
      </c>
      <c r="E163" s="2">
        <v>0</v>
      </c>
      <c r="F163" s="2">
        <v>0</v>
      </c>
      <c r="G163" s="3">
        <f t="shared" si="0"/>
        <v>78600.703860000009</v>
      </c>
      <c r="H163" s="3">
        <f t="shared" si="1"/>
        <v>0.39999999999417923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16600.68</v>
      </c>
      <c r="D164" s="2">
        <f>'PR-RAS'!E168</f>
        <v>14057.94</v>
      </c>
      <c r="E164" s="2">
        <v>0</v>
      </c>
      <c r="F164" s="2">
        <v>0</v>
      </c>
      <c r="G164" s="3">
        <f t="shared" si="0"/>
        <v>7288.7992800000002</v>
      </c>
      <c r="H164" s="3">
        <f t="shared" si="1"/>
        <v>0.37999999999919964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813337.21000000008</v>
      </c>
      <c r="D166" s="2">
        <f>'PR-RAS'!E170</f>
        <v>827626.93</v>
      </c>
      <c r="E166" s="2">
        <v>0</v>
      </c>
      <c r="F166" s="2">
        <v>0</v>
      </c>
      <c r="G166" s="3">
        <f t="shared" si="0"/>
        <v>407317.52655000007</v>
      </c>
      <c r="H166" s="3">
        <f t="shared" si="1"/>
        <v>0.28000000002793968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172554.08</v>
      </c>
      <c r="D167" s="2">
        <f>'PR-RAS'!E171</f>
        <v>164840.47</v>
      </c>
      <c r="E167" s="2">
        <v>0</v>
      </c>
      <c r="F167" s="2">
        <v>0</v>
      </c>
      <c r="G167" s="3">
        <f t="shared" si="0"/>
        <v>83371.013320000013</v>
      </c>
      <c r="H167" s="3">
        <f t="shared" si="1"/>
        <v>0.54999999998835847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1704.97</v>
      </c>
      <c r="D168" s="2">
        <f>'PR-RAS'!E172</f>
        <v>2210</v>
      </c>
      <c r="E168" s="2">
        <v>0</v>
      </c>
      <c r="F168" s="2">
        <v>0</v>
      </c>
      <c r="G168" s="3">
        <f t="shared" si="0"/>
        <v>1022.8699900000001</v>
      </c>
      <c r="H168" s="3">
        <f t="shared" si="1"/>
        <v>2.9999999999972715E-2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521147.53</v>
      </c>
      <c r="D169" s="2">
        <f>'PR-RAS'!E173</f>
        <v>546054.16</v>
      </c>
      <c r="E169" s="2">
        <v>0</v>
      </c>
      <c r="F169" s="2">
        <v>0</v>
      </c>
      <c r="G169" s="3">
        <f t="shared" si="0"/>
        <v>271026.98280000006</v>
      </c>
      <c r="H169" s="3">
        <f t="shared" si="1"/>
        <v>0.63000000000465661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85213.36</v>
      </c>
      <c r="D170" s="2">
        <f>'PR-RAS'!E174</f>
        <v>96636.28</v>
      </c>
      <c r="E170" s="2">
        <v>0</v>
      </c>
      <c r="F170" s="2">
        <v>0</v>
      </c>
      <c r="G170" s="3">
        <f t="shared" si="0"/>
        <v>47064.120479999998</v>
      </c>
      <c r="H170" s="3">
        <f t="shared" si="1"/>
        <v>0.63999999999941792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10749.34</v>
      </c>
      <c r="D171" s="2">
        <f>'PR-RAS'!E175</f>
        <v>9871.68</v>
      </c>
      <c r="E171" s="2">
        <v>0</v>
      </c>
      <c r="F171" s="2">
        <v>0</v>
      </c>
      <c r="G171" s="3">
        <f t="shared" si="0"/>
        <v>5183.7590000000009</v>
      </c>
      <c r="H171" s="3">
        <f t="shared" si="1"/>
        <v>0.65999999999985448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21967.93</v>
      </c>
      <c r="D173" s="2">
        <f>'PR-RAS'!E177</f>
        <v>8014.34</v>
      </c>
      <c r="E173" s="2">
        <v>0</v>
      </c>
      <c r="F173" s="2">
        <v>0</v>
      </c>
      <c r="G173" s="3">
        <f t="shared" si="0"/>
        <v>6535.4169199999997</v>
      </c>
      <c r="H173" s="3">
        <f t="shared" si="1"/>
        <v>0.40999999999985448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15805404.450000001</v>
      </c>
      <c r="D174" s="2">
        <f>'PR-RAS'!E178</f>
        <v>15851989.560000001</v>
      </c>
      <c r="E174" s="2">
        <v>0</v>
      </c>
      <c r="F174" s="2">
        <v>0</v>
      </c>
      <c r="G174" s="3">
        <f t="shared" si="0"/>
        <v>8219123.3576099994</v>
      </c>
      <c r="H174" s="3">
        <f t="shared" si="1"/>
        <v>0.89000000059604645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252053.76000000001</v>
      </c>
      <c r="D175" s="2">
        <f>'PR-RAS'!E179</f>
        <v>304292.63</v>
      </c>
      <c r="E175" s="2">
        <v>0</v>
      </c>
      <c r="F175" s="2">
        <v>0</v>
      </c>
      <c r="G175" s="3">
        <f t="shared" si="0"/>
        <v>149751.18948</v>
      </c>
      <c r="H175" s="3">
        <f t="shared" si="1"/>
        <v>0.60999999998603016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6240218.3300000001</v>
      </c>
      <c r="D176" s="2">
        <f>'PR-RAS'!E180</f>
        <v>5959850.8200000003</v>
      </c>
      <c r="E176" s="2">
        <v>0</v>
      </c>
      <c r="F176" s="2">
        <v>0</v>
      </c>
      <c r="G176" s="3">
        <f t="shared" si="0"/>
        <v>3177985.9947499996</v>
      </c>
      <c r="H176" s="3">
        <f t="shared" si="1"/>
        <v>0.50999999977648258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1119595.1499999999</v>
      </c>
      <c r="D177" s="2">
        <f>'PR-RAS'!E181</f>
        <v>1094485.1299999999</v>
      </c>
      <c r="E177" s="2">
        <v>0</v>
      </c>
      <c r="F177" s="2">
        <v>0</v>
      </c>
      <c r="G177" s="3">
        <f t="shared" si="0"/>
        <v>582307.51215999993</v>
      </c>
      <c r="H177" s="3">
        <f t="shared" si="1"/>
        <v>0.27999999979510903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2165566.3199999998</v>
      </c>
      <c r="D178" s="2">
        <f>'PR-RAS'!E182</f>
        <v>2363088.37</v>
      </c>
      <c r="E178" s="2">
        <v>0</v>
      </c>
      <c r="F178" s="2">
        <v>0</v>
      </c>
      <c r="G178" s="3">
        <f t="shared" si="0"/>
        <v>1219838.52162</v>
      </c>
      <c r="H178" s="3">
        <f t="shared" si="1"/>
        <v>0.68999999994412065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375680.25</v>
      </c>
      <c r="D179" s="2">
        <f>'PR-RAS'!E183</f>
        <v>346586.21</v>
      </c>
      <c r="E179" s="2">
        <v>0</v>
      </c>
      <c r="F179" s="2">
        <v>0</v>
      </c>
      <c r="G179" s="3">
        <f t="shared" si="0"/>
        <v>190255.77525999997</v>
      </c>
      <c r="H179" s="3">
        <f t="shared" si="1"/>
        <v>0.46000000002095476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18181.77</v>
      </c>
      <c r="D180" s="2">
        <f>'PR-RAS'!E184</f>
        <v>61012.43</v>
      </c>
      <c r="E180" s="2">
        <v>0</v>
      </c>
      <c r="F180" s="2">
        <v>0</v>
      </c>
      <c r="G180" s="3">
        <f t="shared" si="0"/>
        <v>25096.98677</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1342079.25</v>
      </c>
      <c r="D181" s="2">
        <f>'PR-RAS'!E185</f>
        <v>1087459.96</v>
      </c>
      <c r="E181" s="2">
        <v>0</v>
      </c>
      <c r="F181" s="2">
        <v>0</v>
      </c>
      <c r="G181" s="3">
        <f t="shared" si="0"/>
        <v>633059.85060000001</v>
      </c>
      <c r="H181" s="3">
        <f t="shared" si="1"/>
        <v>0.2900000000372529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355922.21</v>
      </c>
      <c r="D182" s="2">
        <f>'PR-RAS'!E186</f>
        <v>651132.18999999994</v>
      </c>
      <c r="E182" s="2">
        <v>0</v>
      </c>
      <c r="F182" s="2">
        <v>0</v>
      </c>
      <c r="G182" s="3">
        <f t="shared" si="0"/>
        <v>300131.77278999996</v>
      </c>
      <c r="H182" s="3">
        <f t="shared" si="1"/>
        <v>0.3999999999650754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3936107.41</v>
      </c>
      <c r="D183" s="2">
        <f>'PR-RAS'!E187</f>
        <v>3984081.82</v>
      </c>
      <c r="E183" s="2">
        <v>0</v>
      </c>
      <c r="F183" s="2">
        <v>0</v>
      </c>
      <c r="G183" s="3">
        <f t="shared" si="0"/>
        <v>2166577.3311000001</v>
      </c>
      <c r="H183" s="3">
        <f t="shared" si="1"/>
        <v>0.59000000031664968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9113.31</v>
      </c>
      <c r="D184" s="2">
        <f>'PR-RAS'!E188</f>
        <v>6832.78</v>
      </c>
      <c r="E184" s="2">
        <v>0</v>
      </c>
      <c r="F184" s="2">
        <v>0</v>
      </c>
      <c r="G184" s="3">
        <f t="shared" si="0"/>
        <v>4168.5332099999996</v>
      </c>
      <c r="H184" s="3">
        <f t="shared" si="1"/>
        <v>0.52999999999974534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890724.29000000015</v>
      </c>
      <c r="D190" s="2">
        <f>'PR-RAS'!E194</f>
        <v>1290908.9000000001</v>
      </c>
      <c r="E190" s="2">
        <v>0</v>
      </c>
      <c r="F190" s="2">
        <v>0</v>
      </c>
      <c r="G190" s="3">
        <f t="shared" si="0"/>
        <v>656310.45501000003</v>
      </c>
      <c r="H190" s="3">
        <f t="shared" si="1"/>
        <v>0.39000000001396984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93760.82</v>
      </c>
      <c r="D191" s="2">
        <f>'PR-RAS'!E195</f>
        <v>94839.42</v>
      </c>
      <c r="E191" s="2">
        <v>0</v>
      </c>
      <c r="F191" s="2">
        <v>0</v>
      </c>
      <c r="G191" s="3">
        <f t="shared" si="0"/>
        <v>53853.535400000008</v>
      </c>
      <c r="H191" s="3">
        <f t="shared" si="1"/>
        <v>0.59999999999126885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19737.27</v>
      </c>
      <c r="D192" s="2">
        <f>'PR-RAS'!E196</f>
        <v>18973.73</v>
      </c>
      <c r="E192" s="2">
        <v>0</v>
      </c>
      <c r="F192" s="2">
        <v>0</v>
      </c>
      <c r="G192" s="3">
        <f t="shared" si="0"/>
        <v>11017.783429999999</v>
      </c>
      <c r="H192" s="3">
        <f t="shared" si="1"/>
        <v>0.54000000000087311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331441.44</v>
      </c>
      <c r="D193" s="2">
        <f>'PR-RAS'!E197</f>
        <v>317466.38</v>
      </c>
      <c r="E193" s="2">
        <v>0</v>
      </c>
      <c r="F193" s="2">
        <v>0</v>
      </c>
      <c r="G193" s="3">
        <f t="shared" si="0"/>
        <v>185543.84640000001</v>
      </c>
      <c r="H193" s="3">
        <f t="shared" si="1"/>
        <v>0.82000000000698492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63416.27</v>
      </c>
      <c r="D194" s="2">
        <f>'PR-RAS'!E198</f>
        <v>69617.37</v>
      </c>
      <c r="E194" s="2">
        <v>0</v>
      </c>
      <c r="F194" s="2">
        <v>0</v>
      </c>
      <c r="G194" s="3">
        <f t="shared" si="0"/>
        <v>39111.644929999995</v>
      </c>
      <c r="H194" s="3">
        <f t="shared" si="1"/>
        <v>0.63999999999214197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277743.33</v>
      </c>
      <c r="D195" s="2">
        <f>'PR-RAS'!E199</f>
        <v>527223.39</v>
      </c>
      <c r="E195" s="2">
        <v>0</v>
      </c>
      <c r="F195" s="2">
        <v>0</v>
      </c>
      <c r="G195" s="3">
        <f t="shared" si="0"/>
        <v>258444.88134000002</v>
      </c>
      <c r="H195" s="3">
        <f t="shared" si="1"/>
        <v>0.72000000003026798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31222.92</v>
      </c>
      <c r="D196" s="2">
        <f>'PR-RAS'!E200</f>
        <v>72494.58</v>
      </c>
      <c r="E196" s="2">
        <v>0</v>
      </c>
      <c r="F196" s="2">
        <v>0</v>
      </c>
      <c r="G196" s="3">
        <f t="shared" si="0"/>
        <v>34361.355600000003</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73402.240000000005</v>
      </c>
      <c r="D197" s="2">
        <f>'PR-RAS'!E201</f>
        <v>190294.03</v>
      </c>
      <c r="E197" s="2">
        <v>0</v>
      </c>
      <c r="F197" s="2">
        <v>0</v>
      </c>
      <c r="G197" s="3">
        <f t="shared" si="0"/>
        <v>88982.098800000007</v>
      </c>
      <c r="H197" s="3">
        <f t="shared" si="1"/>
        <v>0.27000000000407454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596536.76</v>
      </c>
      <c r="D198" s="2">
        <f>'PR-RAS'!E202</f>
        <v>675107.48</v>
      </c>
      <c r="E198" s="2">
        <v>0</v>
      </c>
      <c r="F198" s="2">
        <v>0</v>
      </c>
      <c r="G198" s="3">
        <f t="shared" si="0"/>
        <v>383510.08883999998</v>
      </c>
      <c r="H198" s="3">
        <f t="shared" si="1"/>
        <v>0.71999999997206032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269637.57</v>
      </c>
      <c r="D204" s="2">
        <f>'PR-RAS'!E208</f>
        <v>320584.81</v>
      </c>
      <c r="E204" s="2">
        <v>0</v>
      </c>
      <c r="F204" s="2">
        <v>0</v>
      </c>
      <c r="G204" s="3">
        <f t="shared" si="0"/>
        <v>184893.85957</v>
      </c>
      <c r="H204" s="3">
        <f t="shared" si="1"/>
        <v>0.61999999999534339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125634.32</v>
      </c>
      <c r="D206" s="2">
        <f>'PR-RAS'!E210</f>
        <v>105521.31</v>
      </c>
      <c r="E206" s="2">
        <v>0</v>
      </c>
      <c r="F206" s="2">
        <v>0</v>
      </c>
      <c r="G206" s="3">
        <f t="shared" si="0"/>
        <v>69018.772700000001</v>
      </c>
      <c r="H206" s="3">
        <f t="shared" si="1"/>
        <v>0.63000000000465661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144003.25</v>
      </c>
      <c r="D207" s="2">
        <f>'PR-RAS'!E211</f>
        <v>215063.5</v>
      </c>
      <c r="E207" s="2">
        <v>0</v>
      </c>
      <c r="F207" s="2">
        <v>0</v>
      </c>
      <c r="G207" s="3">
        <f t="shared" si="0"/>
        <v>118270.8315</v>
      </c>
      <c r="H207" s="3">
        <f t="shared" si="1"/>
        <v>0.75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326899.18999999994</v>
      </c>
      <c r="D212" s="2">
        <f>'PR-RAS'!E216</f>
        <v>354522.67</v>
      </c>
      <c r="E212" s="2">
        <v>0</v>
      </c>
      <c r="F212" s="2">
        <v>0</v>
      </c>
      <c r="G212" s="3">
        <f t="shared" si="0"/>
        <v>218584.29582999999</v>
      </c>
      <c r="H212" s="3">
        <f t="shared" si="1"/>
        <v>0.51999999996041879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325406.90999999997</v>
      </c>
      <c r="D213" s="2">
        <f>'PR-RAS'!E217</f>
        <v>345423.86</v>
      </c>
      <c r="E213" s="2">
        <v>0</v>
      </c>
      <c r="F213" s="2">
        <v>0</v>
      </c>
      <c r="G213" s="3">
        <f t="shared" si="0"/>
        <v>215445.98155999996</v>
      </c>
      <c r="H213" s="3">
        <f t="shared" si="1"/>
        <v>0.23000000003958121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1417.62</v>
      </c>
      <c r="D215" s="2">
        <f>'PR-RAS'!E219</f>
        <v>1013.81</v>
      </c>
      <c r="E215" s="2">
        <v>0</v>
      </c>
      <c r="F215" s="2">
        <v>0</v>
      </c>
      <c r="G215" s="3">
        <f t="shared" si="0"/>
        <v>737.28135999999995</v>
      </c>
      <c r="H215" s="3">
        <f t="shared" si="1"/>
        <v>0.57000000000016371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74.66</v>
      </c>
      <c r="D216" s="2">
        <f>'PR-RAS'!E220</f>
        <v>8085</v>
      </c>
      <c r="E216" s="2">
        <v>0</v>
      </c>
      <c r="F216" s="2">
        <v>0</v>
      </c>
      <c r="G216" s="3">
        <f t="shared" si="0"/>
        <v>3492.6019000000001</v>
      </c>
      <c r="H216" s="3">
        <f t="shared" si="1"/>
        <v>0.34000000000000341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2389231.9400000004</v>
      </c>
      <c r="D217" s="2">
        <f>'PR-RAS'!E221</f>
        <v>3316419.69</v>
      </c>
      <c r="E217" s="2">
        <v>0</v>
      </c>
      <c r="F217" s="2">
        <v>0</v>
      </c>
      <c r="G217" s="3">
        <f t="shared" si="0"/>
        <v>1948767.40512</v>
      </c>
      <c r="H217" s="3">
        <f t="shared" si="1"/>
        <v>0.36999999964609742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2107697.6800000002</v>
      </c>
      <c r="D218" s="2">
        <f>'PR-RAS'!E222</f>
        <v>2945205.63</v>
      </c>
      <c r="E218" s="2">
        <v>0</v>
      </c>
      <c r="F218" s="2">
        <v>0</v>
      </c>
      <c r="G218" s="3">
        <f t="shared" si="0"/>
        <v>1735589.63998</v>
      </c>
      <c r="H218" s="3">
        <f t="shared" si="1"/>
        <v>0.68999999994412065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2107697.6800000002</v>
      </c>
      <c r="D220" s="2">
        <f>'PR-RAS'!E224</f>
        <v>2945205.63</v>
      </c>
      <c r="E220" s="2">
        <v>0</v>
      </c>
      <c r="F220" s="2">
        <v>0</v>
      </c>
      <c r="G220" s="3">
        <f t="shared" si="0"/>
        <v>1751585.8578599999</v>
      </c>
      <c r="H220" s="3">
        <f t="shared" si="1"/>
        <v>0.68999999994412065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281534.26</v>
      </c>
      <c r="D221" s="2">
        <f>'PR-RAS'!E225</f>
        <v>371214.06000000006</v>
      </c>
      <c r="E221" s="2">
        <v>0</v>
      </c>
      <c r="F221" s="2">
        <v>0</v>
      </c>
      <c r="G221" s="3">
        <f t="shared" si="0"/>
        <v>225271.72360000003</v>
      </c>
      <c r="H221" s="3">
        <f t="shared" si="1"/>
        <v>0.32000000006519258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118901.33</v>
      </c>
      <c r="D223" s="2">
        <f>'PR-RAS'!E227</f>
        <v>147289.42000000001</v>
      </c>
      <c r="E223" s="2">
        <v>0</v>
      </c>
      <c r="F223" s="2">
        <v>0</v>
      </c>
      <c r="G223" s="3">
        <f t="shared" si="0"/>
        <v>91792.597740000012</v>
      </c>
      <c r="H223" s="3">
        <f t="shared" si="1"/>
        <v>0.75000000001455192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162632.93</v>
      </c>
      <c r="D224" s="2">
        <f>'PR-RAS'!E228</f>
        <v>223924.64</v>
      </c>
      <c r="E224" s="2">
        <v>0</v>
      </c>
      <c r="F224" s="2">
        <v>0</v>
      </c>
      <c r="G224" s="3">
        <f t="shared" si="0"/>
        <v>136137.53282999998</v>
      </c>
      <c r="H224" s="3">
        <f t="shared" si="1"/>
        <v>0.42999999999301508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35458807.149999999</v>
      </c>
      <c r="D226" s="2">
        <f>'PR-RAS'!E230</f>
        <v>37960455.309999995</v>
      </c>
      <c r="E226" s="2">
        <v>0</v>
      </c>
      <c r="F226" s="2">
        <v>0</v>
      </c>
      <c r="G226" s="3">
        <f t="shared" si="0"/>
        <v>25060436.498249996</v>
      </c>
      <c r="H226" s="3">
        <f t="shared" si="1"/>
        <v>0.45999999344348907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7000</v>
      </c>
      <c r="D227" s="2">
        <f>'PR-RAS'!E231</f>
        <v>0</v>
      </c>
      <c r="E227" s="2">
        <v>0</v>
      </c>
      <c r="F227" s="2">
        <v>0</v>
      </c>
      <c r="G227" s="3">
        <f t="shared" si="0"/>
        <v>1582</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7000</v>
      </c>
      <c r="D228" s="2">
        <f>'PR-RAS'!E232</f>
        <v>0</v>
      </c>
      <c r="E228" s="2">
        <v>0</v>
      </c>
      <c r="F228" s="2">
        <v>0</v>
      </c>
      <c r="G228" s="3">
        <f t="shared" si="0"/>
        <v>1589</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150222.29</v>
      </c>
      <c r="D233" s="2">
        <f>'PR-RAS'!E237</f>
        <v>379289.17000000004</v>
      </c>
      <c r="E233" s="2">
        <v>0</v>
      </c>
      <c r="F233" s="2">
        <v>0</v>
      </c>
      <c r="G233" s="3">
        <f t="shared" si="0"/>
        <v>210841.74616000004</v>
      </c>
      <c r="H233" s="3">
        <f t="shared" si="1"/>
        <v>0.46000000005005859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124191.85</v>
      </c>
      <c r="D234" s="2">
        <f>'PR-RAS'!E238</f>
        <v>169833.48</v>
      </c>
      <c r="E234" s="2">
        <v>0</v>
      </c>
      <c r="F234" s="2">
        <v>0</v>
      </c>
      <c r="G234" s="3">
        <f t="shared" si="0"/>
        <v>108079.10273000001</v>
      </c>
      <c r="H234" s="3">
        <f t="shared" si="1"/>
        <v>0.63000000000465661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26030.44</v>
      </c>
      <c r="D235" s="2">
        <f>'PR-RAS'!E239</f>
        <v>209455.69</v>
      </c>
      <c r="E235" s="2">
        <v>0</v>
      </c>
      <c r="F235" s="2">
        <v>0</v>
      </c>
      <c r="G235" s="3">
        <f t="shared" si="0"/>
        <v>104116.38588</v>
      </c>
      <c r="H235" s="3">
        <f t="shared" si="1"/>
        <v>0.74999999999636202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106142.28</v>
      </c>
      <c r="D242" s="2">
        <f>'PR-RAS'!E246</f>
        <v>94615.95</v>
      </c>
      <c r="E242" s="2">
        <v>0</v>
      </c>
      <c r="F242" s="2">
        <v>0</v>
      </c>
      <c r="G242" s="3">
        <f t="shared" si="0"/>
        <v>71185.177379999994</v>
      </c>
      <c r="H242" s="3">
        <f t="shared" si="1"/>
        <v>0.33000000000174623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73142.28</v>
      </c>
      <c r="D243" s="2">
        <f>'PR-RAS'!E247</f>
        <v>94615.95</v>
      </c>
      <c r="E243" s="2">
        <v>0</v>
      </c>
      <c r="F243" s="2">
        <v>0</v>
      </c>
      <c r="G243" s="3">
        <f t="shared" si="0"/>
        <v>63494.55156</v>
      </c>
      <c r="H243" s="3">
        <f t="shared" si="1"/>
        <v>0.33000000000174623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33000</v>
      </c>
      <c r="D244" s="2">
        <f>'PR-RAS'!E248</f>
        <v>0</v>
      </c>
      <c r="E244" s="2">
        <v>0</v>
      </c>
      <c r="F244" s="2">
        <v>0</v>
      </c>
      <c r="G244" s="3">
        <f t="shared" si="0"/>
        <v>8019</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35195442.579999998</v>
      </c>
      <c r="D246" s="2">
        <f>'PR-RAS'!E250</f>
        <v>37486550.189999998</v>
      </c>
      <c r="E246" s="2">
        <v>0</v>
      </c>
      <c r="F246" s="2">
        <v>0</v>
      </c>
      <c r="G246" s="3">
        <f t="shared" si="0"/>
        <v>26991293.025199998</v>
      </c>
      <c r="H246" s="3">
        <f t="shared" si="1"/>
        <v>0.60999999940395355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31676507.829999998</v>
      </c>
      <c r="D247" s="2">
        <f>'PR-RAS'!E251</f>
        <v>34794248.25</v>
      </c>
      <c r="E247" s="2">
        <v>0</v>
      </c>
      <c r="F247" s="2">
        <v>0</v>
      </c>
      <c r="G247" s="3">
        <f t="shared" si="0"/>
        <v>24911191.06518</v>
      </c>
      <c r="H247" s="3">
        <f t="shared" si="1"/>
        <v>0.42000000178813934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3518934.75</v>
      </c>
      <c r="D248" s="2">
        <f>'PR-RAS'!E252</f>
        <v>2692301.94</v>
      </c>
      <c r="E248" s="2">
        <v>0</v>
      </c>
      <c r="F248" s="2">
        <v>0</v>
      </c>
      <c r="G248" s="3">
        <f t="shared" si="0"/>
        <v>2199174.0416099997</v>
      </c>
      <c r="H248" s="3">
        <f t="shared" si="1"/>
        <v>0.31000000005587935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3830841.2399999998</v>
      </c>
      <c r="D258" s="2">
        <f>'PR-RAS'!E262</f>
        <v>4674207.9399999995</v>
      </c>
      <c r="E258" s="2">
        <v>0</v>
      </c>
      <c r="F258" s="2">
        <v>0</v>
      </c>
      <c r="G258" s="3">
        <f t="shared" si="0"/>
        <v>3387069.0798399998</v>
      </c>
      <c r="H258" s="3">
        <f t="shared" si="1"/>
        <v>0.30000000027939677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3830841.2399999998</v>
      </c>
      <c r="D265" s="2">
        <f>'PR-RAS'!E269</f>
        <v>4674207.9399999995</v>
      </c>
      <c r="E265" s="2">
        <v>0</v>
      </c>
      <c r="F265" s="2">
        <v>0</v>
      </c>
      <c r="G265" s="3">
        <f t="shared" si="0"/>
        <v>3479323.8796799998</v>
      </c>
      <c r="H265" s="3">
        <f t="shared" si="1"/>
        <v>0.30000000027939677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2862485.3</v>
      </c>
      <c r="D266" s="2">
        <f>'PR-RAS'!E270</f>
        <v>3726911.19</v>
      </c>
      <c r="E266" s="2">
        <v>0</v>
      </c>
      <c r="F266" s="2">
        <v>0</v>
      </c>
      <c r="G266" s="3">
        <f t="shared" si="0"/>
        <v>2733821.5352000003</v>
      </c>
      <c r="H266" s="3">
        <f t="shared" si="1"/>
        <v>0.48999999975785613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968355.94</v>
      </c>
      <c r="D267" s="2">
        <f>'PR-RAS'!E271</f>
        <v>947296.75</v>
      </c>
      <c r="E267" s="2">
        <v>0</v>
      </c>
      <c r="F267" s="2">
        <v>0</v>
      </c>
      <c r="G267" s="3">
        <f t="shared" si="0"/>
        <v>761544.55104000005</v>
      </c>
      <c r="H267" s="3">
        <f t="shared" si="1"/>
        <v>0.31000000005587935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8612166.1700000018</v>
      </c>
      <c r="D269" s="2">
        <f>'PR-RAS'!E273</f>
        <v>8270422.9499999993</v>
      </c>
      <c r="E269" s="2">
        <v>0</v>
      </c>
      <c r="F269" s="2">
        <v>0</v>
      </c>
      <c r="G269" s="3">
        <f t="shared" si="0"/>
        <v>6741007.2347600004</v>
      </c>
      <c r="H269" s="3">
        <f t="shared" si="1"/>
        <v>0.2200000025331974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6073161.9400000004</v>
      </c>
      <c r="D270" s="2">
        <f>'PR-RAS'!E274</f>
        <v>6392959.6399999997</v>
      </c>
      <c r="E270" s="2">
        <v>0</v>
      </c>
      <c r="F270" s="2">
        <v>0</v>
      </c>
      <c r="G270" s="3">
        <f t="shared" si="0"/>
        <v>5073092.8481799997</v>
      </c>
      <c r="H270" s="3">
        <f t="shared" si="1"/>
        <v>0.41999999992549419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6073161.9400000004</v>
      </c>
      <c r="D271" s="2">
        <f>'PR-RAS'!E275</f>
        <v>6392959.6399999997</v>
      </c>
      <c r="E271" s="2">
        <v>0</v>
      </c>
      <c r="F271" s="2">
        <v>0</v>
      </c>
      <c r="G271" s="3">
        <f t="shared" si="0"/>
        <v>5091951.9293999998</v>
      </c>
      <c r="H271" s="3">
        <f t="shared" si="1"/>
        <v>0.41999999992549419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760000</v>
      </c>
      <c r="D274" s="2">
        <f>'PR-RAS'!E278</f>
        <v>458856.42</v>
      </c>
      <c r="E274" s="2">
        <v>0</v>
      </c>
      <c r="F274" s="2">
        <v>0</v>
      </c>
      <c r="G274" s="3">
        <f t="shared" si="0"/>
        <v>458015.60531999997</v>
      </c>
      <c r="H274" s="3">
        <f t="shared" si="1"/>
        <v>0.41999999998370185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760000</v>
      </c>
      <c r="D275" s="2">
        <f>'PR-RAS'!E279</f>
        <v>458856.42</v>
      </c>
      <c r="E275" s="2">
        <v>0</v>
      </c>
      <c r="F275" s="2">
        <v>0</v>
      </c>
      <c r="G275" s="3">
        <f t="shared" ref="G275:G528" si="12">(B275/1000)*(C275*1+D275*2)</f>
        <v>459693.31815999997</v>
      </c>
      <c r="H275" s="3">
        <f t="shared" ref="H275:H528" si="13">ABS(C275-ROUND(C275,0))+ABS(D275-ROUND(D275,0))</f>
        <v>0.41999999998370185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186861.23</v>
      </c>
      <c r="D279" s="2">
        <f>'PR-RAS'!E283</f>
        <v>634032.14</v>
      </c>
      <c r="E279" s="2">
        <v>0</v>
      </c>
      <c r="F279" s="2">
        <v>0</v>
      </c>
      <c r="G279" s="3">
        <f t="shared" si="12"/>
        <v>404469.29178000003</v>
      </c>
      <c r="H279" s="3">
        <f t="shared" si="13"/>
        <v>0.37000000002444722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186861.23</v>
      </c>
      <c r="D280" s="2">
        <f>'PR-RAS'!E284</f>
        <v>634032.14</v>
      </c>
      <c r="E280" s="2">
        <v>0</v>
      </c>
      <c r="F280" s="2">
        <v>0</v>
      </c>
      <c r="G280" s="3">
        <f t="shared" si="12"/>
        <v>405924.21729000006</v>
      </c>
      <c r="H280" s="3">
        <f t="shared" si="13"/>
        <v>0.37000000002444722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1592143</v>
      </c>
      <c r="D285" s="2">
        <f>'PR-RAS'!E289</f>
        <v>784574.75</v>
      </c>
      <c r="E285" s="2">
        <v>0</v>
      </c>
      <c r="F285" s="2">
        <v>0</v>
      </c>
      <c r="G285" s="3">
        <f t="shared" si="12"/>
        <v>897807.07</v>
      </c>
      <c r="H285" s="3">
        <f t="shared" si="13"/>
        <v>0.25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1592143</v>
      </c>
      <c r="D286" s="2">
        <f>'PR-RAS'!E290</f>
        <v>784574.75</v>
      </c>
      <c r="E286" s="2">
        <v>0</v>
      </c>
      <c r="F286" s="2">
        <v>0</v>
      </c>
      <c r="G286" s="3">
        <f t="shared" si="12"/>
        <v>900968.36249999993</v>
      </c>
      <c r="H286" s="3">
        <f t="shared" si="13"/>
        <v>0.25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76968234.120000005</v>
      </c>
      <c r="D295" s="2">
        <f>'PR-RAS'!E299</f>
        <v>83507183.25</v>
      </c>
      <c r="E295" s="2">
        <v>0</v>
      </c>
      <c r="F295" s="2">
        <v>0</v>
      </c>
      <c r="G295" s="3">
        <f t="shared" si="12"/>
        <v>71730884.582279995</v>
      </c>
      <c r="H295" s="3">
        <f t="shared" si="13"/>
        <v>0.37000000476837158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15120333.780000001</v>
      </c>
      <c r="D296" s="2">
        <f>'PR-RAS'!E300</f>
        <v>22127609.329999998</v>
      </c>
      <c r="E296" s="2">
        <v>0</v>
      </c>
      <c r="F296" s="2">
        <v>0</v>
      </c>
      <c r="G296" s="3">
        <f t="shared" si="12"/>
        <v>17515787.969799999</v>
      </c>
      <c r="H296" s="3">
        <f t="shared" si="13"/>
        <v>0.54999999701976776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2779859.36</v>
      </c>
      <c r="D298" s="2">
        <f>'PR-RAS'!E302</f>
        <v>12252699.560000001</v>
      </c>
      <c r="E298" s="2">
        <v>0</v>
      </c>
      <c r="F298" s="2">
        <v>0</v>
      </c>
      <c r="G298" s="3">
        <f t="shared" si="12"/>
        <v>8103721.7685599998</v>
      </c>
      <c r="H298" s="3">
        <f t="shared" si="13"/>
        <v>0.7999999993480742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16383400.68</v>
      </c>
      <c r="D300" s="2">
        <f>'PR-RAS'!E304</f>
        <v>27968548.800000001</v>
      </c>
      <c r="E300" s="2">
        <v>0</v>
      </c>
      <c r="F300" s="2">
        <v>0</v>
      </c>
      <c r="G300" s="3">
        <f t="shared" si="12"/>
        <v>21623828.985720001</v>
      </c>
      <c r="H300" s="3">
        <f t="shared" si="13"/>
        <v>0.51999999955296516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51743.23</v>
      </c>
      <c r="D301" s="2">
        <f>'PR-RAS'!E305</f>
        <v>42208.57</v>
      </c>
      <c r="E301" s="2">
        <v>0</v>
      </c>
      <c r="F301" s="2">
        <v>0</v>
      </c>
      <c r="G301" s="3">
        <f t="shared" si="12"/>
        <v>40848.110999999997</v>
      </c>
      <c r="H301" s="3">
        <f t="shared" si="13"/>
        <v>0.66000000000349246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842539.03</v>
      </c>
      <c r="D303" s="2">
        <f>'PR-RAS'!E308</f>
        <v>552402.53</v>
      </c>
      <c r="E303" s="2">
        <v>0</v>
      </c>
      <c r="F303" s="2">
        <v>0</v>
      </c>
      <c r="G303" s="3">
        <f t="shared" si="12"/>
        <v>588097.91518000001</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483006.76</v>
      </c>
      <c r="D304" s="2">
        <f>'PR-RAS'!E309</f>
        <v>298919.09999999998</v>
      </c>
      <c r="E304" s="2">
        <v>0</v>
      </c>
      <c r="F304" s="2">
        <v>0</v>
      </c>
      <c r="G304" s="3">
        <f t="shared" si="12"/>
        <v>327496.02288</v>
      </c>
      <c r="H304" s="3">
        <f t="shared" si="13"/>
        <v>0.33999999996740371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483006.76</v>
      </c>
      <c r="D305" s="2">
        <f>'PR-RAS'!E310</f>
        <v>298919.09999999998</v>
      </c>
      <c r="E305" s="2">
        <v>0</v>
      </c>
      <c r="F305" s="2">
        <v>0</v>
      </c>
      <c r="G305" s="3">
        <f t="shared" si="12"/>
        <v>328576.86783999996</v>
      </c>
      <c r="H305" s="3">
        <f t="shared" si="13"/>
        <v>0.33999999996740371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483006.76</v>
      </c>
      <c r="D306" s="2">
        <f>'PR-RAS'!E311</f>
        <v>298919.09999999998</v>
      </c>
      <c r="E306" s="2">
        <v>0</v>
      </c>
      <c r="F306" s="2">
        <v>0</v>
      </c>
      <c r="G306" s="3">
        <f t="shared" si="12"/>
        <v>329657.71279999998</v>
      </c>
      <c r="H306" s="3">
        <f t="shared" si="13"/>
        <v>0.33999999996740371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359532.27</v>
      </c>
      <c r="D316" s="2">
        <f>'PR-RAS'!E321</f>
        <v>253483.43</v>
      </c>
      <c r="E316" s="2">
        <v>0</v>
      </c>
      <c r="F316" s="2">
        <v>0</v>
      </c>
      <c r="G316" s="3">
        <f t="shared" si="12"/>
        <v>272947.22594999999</v>
      </c>
      <c r="H316" s="3">
        <f t="shared" si="13"/>
        <v>0.70000000001164153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358030.27</v>
      </c>
      <c r="D317" s="2">
        <f>'PR-RAS'!E322</f>
        <v>252063.43</v>
      </c>
      <c r="E317" s="2">
        <v>0</v>
      </c>
      <c r="F317" s="2">
        <v>0</v>
      </c>
      <c r="G317" s="3">
        <f t="shared" si="12"/>
        <v>272441.65308000002</v>
      </c>
      <c r="H317" s="3">
        <f t="shared" si="13"/>
        <v>0.70000000001164153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358030.27</v>
      </c>
      <c r="D318" s="2">
        <f>'PR-RAS'!E323</f>
        <v>252063.43</v>
      </c>
      <c r="E318" s="2">
        <v>0</v>
      </c>
      <c r="F318" s="2">
        <v>0</v>
      </c>
      <c r="G318" s="3">
        <f t="shared" si="12"/>
        <v>273303.81021000003</v>
      </c>
      <c r="H318" s="3">
        <f t="shared" si="13"/>
        <v>0.70000000001164153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1502</v>
      </c>
      <c r="D331" s="2">
        <f>'PR-RAS'!E336</f>
        <v>1420</v>
      </c>
      <c r="E331" s="2">
        <v>0</v>
      </c>
      <c r="F331" s="2">
        <v>0</v>
      </c>
      <c r="G331" s="3">
        <f t="shared" si="12"/>
        <v>1432.8600000000001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1502</v>
      </c>
      <c r="D332" s="2">
        <f>'PR-RAS'!E337</f>
        <v>1420</v>
      </c>
      <c r="E332" s="2">
        <v>0</v>
      </c>
      <c r="F332" s="2">
        <v>0</v>
      </c>
      <c r="G332" s="3">
        <f t="shared" si="12"/>
        <v>1437.202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14906697.960000001</v>
      </c>
      <c r="D355" s="2">
        <f>'PR-RAS'!E360</f>
        <v>28603901.769999996</v>
      </c>
      <c r="E355" s="2">
        <v>0</v>
      </c>
      <c r="F355" s="2">
        <v>0</v>
      </c>
      <c r="G355" s="3">
        <f t="shared" si="12"/>
        <v>25528533.530999999</v>
      </c>
      <c r="H355" s="3">
        <f t="shared" si="13"/>
        <v>0.27000000327825546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533931.41999999993</v>
      </c>
      <c r="D356" s="2">
        <f>'PR-RAS'!E361</f>
        <v>655469.43000000005</v>
      </c>
      <c r="E356" s="2">
        <v>0</v>
      </c>
      <c r="F356" s="2">
        <v>0</v>
      </c>
      <c r="G356" s="3">
        <f t="shared" si="12"/>
        <v>654928.94939999992</v>
      </c>
      <c r="H356" s="3">
        <f t="shared" si="13"/>
        <v>0.84999999997671694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49100</v>
      </c>
      <c r="D357" s="2">
        <f>'PR-RAS'!E362</f>
        <v>62294</v>
      </c>
      <c r="E357" s="2">
        <v>0</v>
      </c>
      <c r="F357" s="2">
        <v>0</v>
      </c>
      <c r="G357" s="3">
        <f t="shared" si="12"/>
        <v>61832.928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49100</v>
      </c>
      <c r="D358" s="2">
        <f>'PR-RAS'!E363</f>
        <v>62294</v>
      </c>
      <c r="E358" s="2">
        <v>0</v>
      </c>
      <c r="F358" s="2">
        <v>0</v>
      </c>
      <c r="G358" s="3">
        <f t="shared" si="12"/>
        <v>62006.615999999995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484831.42</v>
      </c>
      <c r="D361" s="2">
        <f>'PR-RAS'!E366</f>
        <v>593175.43000000005</v>
      </c>
      <c r="E361" s="2">
        <v>0</v>
      </c>
      <c r="F361" s="2">
        <v>0</v>
      </c>
      <c r="G361" s="3">
        <f t="shared" si="12"/>
        <v>601625.62080000003</v>
      </c>
      <c r="H361" s="3">
        <f t="shared" si="13"/>
        <v>0.8500000000349246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484831.42</v>
      </c>
      <c r="D365" s="2">
        <f>'PR-RAS'!E370</f>
        <v>593175.43000000005</v>
      </c>
      <c r="E365" s="2">
        <v>0</v>
      </c>
      <c r="F365" s="2">
        <v>0</v>
      </c>
      <c r="G365" s="3">
        <f t="shared" si="12"/>
        <v>608310.34991999995</v>
      </c>
      <c r="H365" s="3">
        <f t="shared" si="13"/>
        <v>0.8500000000349246</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11984548.91</v>
      </c>
      <c r="D368" s="2">
        <f>'PR-RAS'!E373</f>
        <v>18124646.869999997</v>
      </c>
      <c r="E368" s="2">
        <v>0</v>
      </c>
      <c r="F368" s="2">
        <v>0</v>
      </c>
      <c r="G368" s="3">
        <f t="shared" si="12"/>
        <v>17701820.252549995</v>
      </c>
      <c r="H368" s="3">
        <f t="shared" si="13"/>
        <v>0.2200000025331974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9815441.3200000003</v>
      </c>
      <c r="D369" s="2">
        <f>'PR-RAS'!E374</f>
        <v>17068915.509999998</v>
      </c>
      <c r="E369" s="2">
        <v>0</v>
      </c>
      <c r="F369" s="2">
        <v>0</v>
      </c>
      <c r="G369" s="3">
        <f t="shared" si="12"/>
        <v>16174804.221119998</v>
      </c>
      <c r="H369" s="3">
        <f t="shared" si="13"/>
        <v>0.81000000238418579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4779233.92</v>
      </c>
      <c r="D371" s="2">
        <f>'PR-RAS'!E376</f>
        <v>14433756.77</v>
      </c>
      <c r="E371" s="2">
        <v>0</v>
      </c>
      <c r="F371" s="2">
        <v>0</v>
      </c>
      <c r="G371" s="3">
        <f t="shared" si="12"/>
        <v>12449296.5602</v>
      </c>
      <c r="H371" s="3">
        <f t="shared" si="13"/>
        <v>0.31000000052154064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4351116.4000000004</v>
      </c>
      <c r="D372" s="2">
        <f>'PR-RAS'!E377</f>
        <v>1395193.32</v>
      </c>
      <c r="E372" s="2">
        <v>0</v>
      </c>
      <c r="F372" s="2">
        <v>0</v>
      </c>
      <c r="G372" s="3">
        <f t="shared" si="12"/>
        <v>2649497.6278400002</v>
      </c>
      <c r="H372" s="3">
        <f t="shared" si="13"/>
        <v>0.72000000043772161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685091</v>
      </c>
      <c r="D373" s="2">
        <f>'PR-RAS'!E378</f>
        <v>1239965.42</v>
      </c>
      <c r="E373" s="2">
        <v>0</v>
      </c>
      <c r="F373" s="2">
        <v>0</v>
      </c>
      <c r="G373" s="3">
        <f t="shared" si="12"/>
        <v>1177388.12448</v>
      </c>
      <c r="H373" s="3">
        <f t="shared" si="13"/>
        <v>0.41999999992549419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1029536.85</v>
      </c>
      <c r="D374" s="2">
        <f>'PR-RAS'!E379</f>
        <v>222924.11</v>
      </c>
      <c r="E374" s="2">
        <v>0</v>
      </c>
      <c r="F374" s="2">
        <v>0</v>
      </c>
      <c r="G374" s="3">
        <f t="shared" si="12"/>
        <v>550318.63110999996</v>
      </c>
      <c r="H374" s="3">
        <f t="shared" si="13"/>
        <v>0.26000000000931323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237282.36</v>
      </c>
      <c r="D375" s="2">
        <f>'PR-RAS'!E380</f>
        <v>22535.58</v>
      </c>
      <c r="E375" s="2">
        <v>0</v>
      </c>
      <c r="F375" s="2">
        <v>0</v>
      </c>
      <c r="G375" s="3">
        <f t="shared" si="12"/>
        <v>105600.21648</v>
      </c>
      <c r="H375" s="3">
        <f t="shared" si="13"/>
        <v>0.77999999998428393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66431.25</v>
      </c>
      <c r="D376" s="2">
        <f>'PR-RAS'!E381</f>
        <v>7507.75</v>
      </c>
      <c r="E376" s="2">
        <v>0</v>
      </c>
      <c r="F376" s="2">
        <v>0</v>
      </c>
      <c r="G376" s="3">
        <f t="shared" si="12"/>
        <v>30542.53125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15650.25</v>
      </c>
      <c r="D377" s="2">
        <f>'PR-RAS'!E382</f>
        <v>4070.2</v>
      </c>
      <c r="E377" s="2">
        <v>0</v>
      </c>
      <c r="F377" s="2">
        <v>0</v>
      </c>
      <c r="G377" s="3">
        <f t="shared" si="12"/>
        <v>8945.2844000000005</v>
      </c>
      <c r="H377" s="3">
        <f t="shared" si="13"/>
        <v>0.4499999999998181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710172.99</v>
      </c>
      <c r="D381" s="2">
        <f>'PR-RAS'!E386</f>
        <v>188810.58</v>
      </c>
      <c r="E381" s="2">
        <v>0</v>
      </c>
      <c r="F381" s="2">
        <v>0</v>
      </c>
      <c r="G381" s="3">
        <f t="shared" si="12"/>
        <v>413361.77699999994</v>
      </c>
      <c r="H381" s="3">
        <f t="shared" si="13"/>
        <v>0.43000000002211891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103869.09</v>
      </c>
      <c r="D383" s="2">
        <f>'PR-RAS'!E388</f>
        <v>0</v>
      </c>
      <c r="E383" s="2">
        <v>0</v>
      </c>
      <c r="F383" s="2">
        <v>0</v>
      </c>
      <c r="G383" s="3">
        <f t="shared" si="12"/>
        <v>39677.992379999996</v>
      </c>
      <c r="H383" s="3">
        <f t="shared" si="13"/>
        <v>8.999999999650754E-2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103869.09</v>
      </c>
      <c r="D384" s="2">
        <f>'PR-RAS'!E389</f>
        <v>0</v>
      </c>
      <c r="E384" s="2">
        <v>0</v>
      </c>
      <c r="F384" s="2">
        <v>0</v>
      </c>
      <c r="G384" s="3">
        <f t="shared" si="12"/>
        <v>39781.861469999996</v>
      </c>
      <c r="H384" s="3">
        <f t="shared" si="13"/>
        <v>8.999999999650754E-2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7200</v>
      </c>
      <c r="D388" s="2">
        <f>'PR-RAS'!E393</f>
        <v>8500</v>
      </c>
      <c r="E388" s="2">
        <v>0</v>
      </c>
      <c r="F388" s="2">
        <v>0</v>
      </c>
      <c r="G388" s="3">
        <f t="shared" si="12"/>
        <v>9365.4</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7200</v>
      </c>
      <c r="D390" s="2">
        <f>'PR-RAS'!E395</f>
        <v>8500</v>
      </c>
      <c r="E390" s="2">
        <v>0</v>
      </c>
      <c r="F390" s="2">
        <v>0</v>
      </c>
      <c r="G390" s="3">
        <f t="shared" si="12"/>
        <v>9413.8000000000011</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1028501.65</v>
      </c>
      <c r="D396" s="2">
        <f>'PR-RAS'!E401</f>
        <v>824307.25</v>
      </c>
      <c r="E396" s="2">
        <v>0</v>
      </c>
      <c r="F396" s="2">
        <v>0</v>
      </c>
      <c r="G396" s="3">
        <f t="shared" si="12"/>
        <v>1057460.87925</v>
      </c>
      <c r="H396" s="3">
        <f t="shared" si="13"/>
        <v>0.59999999997671694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850628.3</v>
      </c>
      <c r="D398" s="2">
        <f>'PR-RAS'!E403</f>
        <v>629662.59</v>
      </c>
      <c r="E398" s="2">
        <v>0</v>
      </c>
      <c r="F398" s="2">
        <v>0</v>
      </c>
      <c r="G398" s="3">
        <f t="shared" si="12"/>
        <v>837651.53156000003</v>
      </c>
      <c r="H398" s="3">
        <f t="shared" si="13"/>
        <v>0.71000000007916242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131413.35</v>
      </c>
      <c r="D399" s="2">
        <f>'PR-RAS'!E404</f>
        <v>77796.22</v>
      </c>
      <c r="E399" s="2">
        <v>0</v>
      </c>
      <c r="F399" s="2">
        <v>0</v>
      </c>
      <c r="G399" s="3">
        <f t="shared" si="12"/>
        <v>114228.30442000001</v>
      </c>
      <c r="H399" s="3">
        <f t="shared" si="13"/>
        <v>0.57000000000698492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46460</v>
      </c>
      <c r="D400" s="2">
        <f>'PR-RAS'!E405</f>
        <v>116848.44</v>
      </c>
      <c r="E400" s="2">
        <v>0</v>
      </c>
      <c r="F400" s="2">
        <v>0</v>
      </c>
      <c r="G400" s="3">
        <f t="shared" si="12"/>
        <v>111782.59512000001</v>
      </c>
      <c r="H400" s="3">
        <f t="shared" si="13"/>
        <v>0.44000000000232831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2388217.63</v>
      </c>
      <c r="D407" s="2">
        <f>'PR-RAS'!E412</f>
        <v>9823785.4700000007</v>
      </c>
      <c r="E407" s="2">
        <v>0</v>
      </c>
      <c r="F407" s="2">
        <v>0</v>
      </c>
      <c r="G407" s="3">
        <f t="shared" si="12"/>
        <v>8946530.1594200004</v>
      </c>
      <c r="H407" s="3">
        <f t="shared" si="13"/>
        <v>0.84000000078231096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2381342.63</v>
      </c>
      <c r="D408" s="2">
        <f>'PR-RAS'!E413</f>
        <v>9819535.4700000007</v>
      </c>
      <c r="E408" s="2">
        <v>0</v>
      </c>
      <c r="F408" s="2">
        <v>0</v>
      </c>
      <c r="G408" s="3">
        <f t="shared" si="12"/>
        <v>8962308.3229900002</v>
      </c>
      <c r="H408" s="3">
        <f t="shared" si="13"/>
        <v>0.84000000078231096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6875</v>
      </c>
      <c r="D411" s="2">
        <f>'PR-RAS'!E416</f>
        <v>4250</v>
      </c>
      <c r="E411" s="2">
        <v>0</v>
      </c>
      <c r="F411" s="2">
        <v>0</v>
      </c>
      <c r="G411" s="3">
        <f t="shared" si="12"/>
        <v>6303.75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14064158.930000002</v>
      </c>
      <c r="D413" s="2">
        <f>'PR-RAS'!E418</f>
        <v>28051499.239999995</v>
      </c>
      <c r="E413" s="2">
        <v>0</v>
      </c>
      <c r="F413" s="2">
        <v>0</v>
      </c>
      <c r="G413" s="3">
        <f t="shared" si="12"/>
        <v>28908868.852919996</v>
      </c>
      <c r="H413" s="3">
        <f t="shared" si="13"/>
        <v>0.30999999307096004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9160765.1500000004</v>
      </c>
      <c r="E415" s="2">
        <v>0</v>
      </c>
      <c r="F415" s="2">
        <v>0</v>
      </c>
      <c r="G415" s="3">
        <f t="shared" si="12"/>
        <v>7585113.5442000004</v>
      </c>
      <c r="H415" s="3">
        <f t="shared" si="13"/>
        <v>0.15000000037252903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254939.51</v>
      </c>
      <c r="D416" s="2">
        <f>'PR-RAS'!E421</f>
        <v>99033.14</v>
      </c>
      <c r="E416" s="2">
        <v>0</v>
      </c>
      <c r="F416" s="2">
        <v>0</v>
      </c>
      <c r="G416" s="3">
        <f t="shared" si="12"/>
        <v>187997.40285000001</v>
      </c>
      <c r="H416" s="3">
        <f t="shared" si="13"/>
        <v>0.6299999999901047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92931106.930000007</v>
      </c>
      <c r="D417" s="2">
        <f>'PR-RAS'!E422</f>
        <v>106187195.11</v>
      </c>
      <c r="E417" s="2">
        <v>0</v>
      </c>
      <c r="F417" s="2">
        <v>0</v>
      </c>
      <c r="G417" s="3">
        <f t="shared" si="12"/>
        <v>127007086.81439999</v>
      </c>
      <c r="H417" s="3">
        <f t="shared" si="13"/>
        <v>0.17999999225139618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91874932.080000013</v>
      </c>
      <c r="D418" s="2">
        <f>'PR-RAS'!E423</f>
        <v>112111085.02</v>
      </c>
      <c r="E418" s="2">
        <v>0</v>
      </c>
      <c r="F418" s="2">
        <v>0</v>
      </c>
      <c r="G418" s="3">
        <f t="shared" si="12"/>
        <v>131812491.58404</v>
      </c>
      <c r="H418" s="3">
        <f t="shared" si="13"/>
        <v>0.10000000894069672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1056174.849999994</v>
      </c>
      <c r="D419" s="2">
        <f>'PR-RAS'!E424</f>
        <v>0</v>
      </c>
      <c r="E419" s="2">
        <v>0</v>
      </c>
      <c r="F419" s="2">
        <v>0</v>
      </c>
      <c r="G419" s="3">
        <f t="shared" si="12"/>
        <v>441481.08729999751</v>
      </c>
      <c r="H419" s="3">
        <f t="shared" si="13"/>
        <v>0.15000000596046448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5923889.9099999964</v>
      </c>
      <c r="E420" s="2">
        <v>0</v>
      </c>
      <c r="F420" s="2">
        <v>0</v>
      </c>
      <c r="G420" s="3">
        <f t="shared" si="12"/>
        <v>4964219.7445799969</v>
      </c>
      <c r="H420" s="3">
        <f t="shared" si="13"/>
        <v>9.0000003576278687E-2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2779859.36</v>
      </c>
      <c r="D421" s="2">
        <f>'PR-RAS'!E426</f>
        <v>3091934.41</v>
      </c>
      <c r="E421" s="2">
        <v>0</v>
      </c>
      <c r="F421" s="2">
        <v>0</v>
      </c>
      <c r="G421" s="3">
        <f t="shared" si="12"/>
        <v>3764765.8355999999</v>
      </c>
      <c r="H421" s="3">
        <f t="shared" si="13"/>
        <v>0.77000000001862645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16638340.189999999</v>
      </c>
      <c r="D423" s="2">
        <f>'PR-RAS'!E428</f>
        <v>28067581.940000001</v>
      </c>
      <c r="E423" s="2">
        <v>0</v>
      </c>
      <c r="F423" s="2">
        <v>0</v>
      </c>
      <c r="G423" s="3">
        <f t="shared" si="12"/>
        <v>30710418.717540003</v>
      </c>
      <c r="H423" s="3">
        <f t="shared" si="13"/>
        <v>0.24999999813735485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1428286</v>
      </c>
      <c r="D424" s="2">
        <f>'PR-RAS'!E430</f>
        <v>12082943.83</v>
      </c>
      <c r="E424" s="2">
        <v>0</v>
      </c>
      <c r="F424" s="2">
        <v>0</v>
      </c>
      <c r="G424" s="3">
        <f t="shared" si="12"/>
        <v>10826335.458179999</v>
      </c>
      <c r="H424" s="3">
        <f t="shared" si="13"/>
        <v>0.16999999992549419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2829.83</v>
      </c>
      <c r="D425" s="2">
        <f>'PR-RAS'!E431</f>
        <v>421.68</v>
      </c>
      <c r="E425" s="2">
        <v>0</v>
      </c>
      <c r="F425" s="2">
        <v>0</v>
      </c>
      <c r="G425" s="3">
        <f t="shared" si="12"/>
        <v>1557.43256</v>
      </c>
      <c r="H425" s="3">
        <f t="shared" si="13"/>
        <v>0.49000000000006594</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2829.83</v>
      </c>
      <c r="D431" s="2">
        <f>'PR-RAS'!E437</f>
        <v>421.68</v>
      </c>
      <c r="E431" s="2">
        <v>0</v>
      </c>
      <c r="F431" s="2">
        <v>0</v>
      </c>
      <c r="G431" s="3">
        <f t="shared" si="12"/>
        <v>1579.4717000000001</v>
      </c>
      <c r="H431" s="3">
        <f t="shared" si="13"/>
        <v>0.49000000000006594</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2829.83</v>
      </c>
      <c r="D432" s="2">
        <f>'PR-RAS'!E438</f>
        <v>421.68</v>
      </c>
      <c r="E432" s="2">
        <v>0</v>
      </c>
      <c r="F432" s="2">
        <v>0</v>
      </c>
      <c r="G432" s="3">
        <f t="shared" si="12"/>
        <v>1583.14489</v>
      </c>
      <c r="H432" s="3">
        <f t="shared" si="13"/>
        <v>0.49000000000006594</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1217.6199999999999</v>
      </c>
      <c r="D473" s="2">
        <f>'PR-RAS'!E479</f>
        <v>1273.3499999999999</v>
      </c>
      <c r="E473" s="2">
        <v>0</v>
      </c>
      <c r="F473" s="2">
        <v>0</v>
      </c>
      <c r="G473" s="3">
        <f t="shared" si="12"/>
        <v>1776.7590399999997</v>
      </c>
      <c r="H473" s="3">
        <f t="shared" si="13"/>
        <v>0.73000000000001819</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1217.6199999999999</v>
      </c>
      <c r="D482" s="2">
        <f>'PR-RAS'!E488</f>
        <v>1273.3499999999999</v>
      </c>
      <c r="E482" s="2">
        <v>0</v>
      </c>
      <c r="F482" s="2">
        <v>0</v>
      </c>
      <c r="G482" s="3">
        <f t="shared" si="12"/>
        <v>1810.6379199999999</v>
      </c>
      <c r="H482" s="3">
        <f t="shared" si="13"/>
        <v>0.73000000000001819</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1217.6199999999999</v>
      </c>
      <c r="D483" s="2">
        <f>'PR-RAS'!E489</f>
        <v>1273.3499999999999</v>
      </c>
      <c r="E483" s="2">
        <v>0</v>
      </c>
      <c r="F483" s="2">
        <v>0</v>
      </c>
      <c r="G483" s="3">
        <f t="shared" si="12"/>
        <v>1814.4022399999999</v>
      </c>
      <c r="H483" s="3">
        <f t="shared" si="13"/>
        <v>0.73000000000001819</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1424238.55</v>
      </c>
      <c r="D485" s="2">
        <f>'PR-RAS'!E491</f>
        <v>12081248.800000001</v>
      </c>
      <c r="E485" s="2">
        <v>0</v>
      </c>
      <c r="F485" s="2">
        <v>0</v>
      </c>
      <c r="G485" s="3">
        <f t="shared" si="12"/>
        <v>12383980.296600001</v>
      </c>
      <c r="H485" s="3">
        <f t="shared" si="13"/>
        <v>0.64999999920837581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1424238.55</v>
      </c>
      <c r="D496" s="2">
        <f>'PR-RAS'!E502</f>
        <v>12081248.800000001</v>
      </c>
      <c r="E496" s="2">
        <v>0</v>
      </c>
      <c r="F496" s="2">
        <v>0</v>
      </c>
      <c r="G496" s="3">
        <f t="shared" si="12"/>
        <v>12665434.394250002</v>
      </c>
      <c r="H496" s="3">
        <f t="shared" si="13"/>
        <v>0.64999999920837581</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1424238.55</v>
      </c>
      <c r="D497" s="2">
        <f>'PR-RAS'!E503</f>
        <v>12081248.800000001</v>
      </c>
      <c r="E497" s="2">
        <v>0</v>
      </c>
      <c r="F497" s="2">
        <v>0</v>
      </c>
      <c r="G497" s="3">
        <f t="shared" si="12"/>
        <v>12691021.1304</v>
      </c>
      <c r="H497" s="3">
        <f t="shared" si="13"/>
        <v>0.64999999920837581</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4391354.8</v>
      </c>
      <c r="D529" s="2">
        <f>'PR-RAS'!E535</f>
        <v>4298886</v>
      </c>
      <c r="E529" s="2">
        <v>0</v>
      </c>
      <c r="F529" s="2">
        <v>0</v>
      </c>
      <c r="G529" s="3">
        <f t="shared" ref="G529:G836" si="14">(B529/1000)*(C529*1+D529*2)</f>
        <v>6858258.9504000004</v>
      </c>
      <c r="H529" s="3">
        <f t="shared" ref="H529:H836" si="15">ABS(C529-ROUND(C529,0))+ABS(D529-ROUND(D529,0))</f>
        <v>0.20000000018626451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109122</v>
      </c>
      <c r="D578" s="2">
        <f>'PR-RAS'!E584</f>
        <v>16653</v>
      </c>
      <c r="E578" s="2">
        <v>0</v>
      </c>
      <c r="F578" s="2">
        <v>0</v>
      </c>
      <c r="G578" s="3">
        <f t="shared" si="14"/>
        <v>82180.955999999991</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109122</v>
      </c>
      <c r="D583" s="2">
        <f>'PR-RAS'!E589</f>
        <v>16653</v>
      </c>
      <c r="E583" s="2">
        <v>0</v>
      </c>
      <c r="F583" s="2">
        <v>0</v>
      </c>
      <c r="G583" s="3">
        <f t="shared" si="14"/>
        <v>82893.09599999999</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109122</v>
      </c>
      <c r="D584" s="2">
        <f>'PR-RAS'!E590</f>
        <v>16653</v>
      </c>
      <c r="E584" s="2">
        <v>0</v>
      </c>
      <c r="F584" s="2">
        <v>0</v>
      </c>
      <c r="G584" s="3">
        <f t="shared" si="14"/>
        <v>83035.52399999999</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4282232.8</v>
      </c>
      <c r="D591" s="2">
        <f>'PR-RAS'!E597</f>
        <v>4282233</v>
      </c>
      <c r="E591" s="2">
        <v>0</v>
      </c>
      <c r="F591" s="2">
        <v>0</v>
      </c>
      <c r="G591" s="3">
        <f t="shared" si="14"/>
        <v>7579552.2920000004</v>
      </c>
      <c r="H591" s="3">
        <f t="shared" si="15"/>
        <v>0.20000000018626451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2767996.12</v>
      </c>
      <c r="D597" s="2">
        <f>'PR-RAS'!E603</f>
        <v>2767996.32</v>
      </c>
      <c r="E597" s="2">
        <v>0</v>
      </c>
      <c r="F597" s="2">
        <v>0</v>
      </c>
      <c r="G597" s="3">
        <f t="shared" si="14"/>
        <v>4949177.3009599997</v>
      </c>
      <c r="H597" s="3">
        <f t="shared" si="15"/>
        <v>0.43999999994412065</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2767996.12</v>
      </c>
      <c r="D598" s="2">
        <f>'PR-RAS'!E604</f>
        <v>2767996.32</v>
      </c>
      <c r="E598" s="2">
        <v>0</v>
      </c>
      <c r="F598" s="2">
        <v>0</v>
      </c>
      <c r="G598" s="3">
        <f t="shared" si="14"/>
        <v>4957481.2897199998</v>
      </c>
      <c r="H598" s="3">
        <f t="shared" si="15"/>
        <v>0.43999999994412065</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1514236.68</v>
      </c>
      <c r="D603" s="2">
        <f>'PR-RAS'!E609</f>
        <v>1514236.68</v>
      </c>
      <c r="E603" s="2">
        <v>0</v>
      </c>
      <c r="F603" s="2">
        <v>0</v>
      </c>
      <c r="G603" s="3">
        <f t="shared" si="14"/>
        <v>2734711.4440799998</v>
      </c>
      <c r="H603" s="3">
        <f t="shared" si="15"/>
        <v>0.64000000013038516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1514236.68</v>
      </c>
      <c r="D604" s="2">
        <f>'PR-RAS'!E610</f>
        <v>1514236.68</v>
      </c>
      <c r="E604" s="2">
        <v>0</v>
      </c>
      <c r="F604" s="2">
        <v>0</v>
      </c>
      <c r="G604" s="3">
        <f t="shared" si="14"/>
        <v>2739254.1541200001</v>
      </c>
      <c r="H604" s="3">
        <f t="shared" si="15"/>
        <v>0.64000000013038516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7784057.8300000001</v>
      </c>
      <c r="E633" s="2">
        <v>0</v>
      </c>
      <c r="F633" s="2">
        <v>0</v>
      </c>
      <c r="G633" s="3">
        <f t="shared" si="14"/>
        <v>9839049.09712</v>
      </c>
      <c r="H633" s="3">
        <f t="shared" si="15"/>
        <v>0.16999999992549419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2963068.8</v>
      </c>
      <c r="D634" s="2">
        <f>'PR-RAS'!E640</f>
        <v>0</v>
      </c>
      <c r="E634" s="2">
        <v>0</v>
      </c>
      <c r="F634" s="2">
        <v>0</v>
      </c>
      <c r="G634" s="3">
        <f t="shared" si="14"/>
        <v>1875622.5503999998</v>
      </c>
      <c r="H634" s="3">
        <f t="shared" si="15"/>
        <v>0.20000000018626451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2218969</v>
      </c>
      <c r="E636" s="2">
        <v>0</v>
      </c>
      <c r="F636" s="2">
        <v>0</v>
      </c>
      <c r="G636" s="3">
        <f t="shared" si="14"/>
        <v>2818090.63</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94359392.930000007</v>
      </c>
      <c r="D637" s="2">
        <f>'PR-RAS'!E643</f>
        <v>118270138.94</v>
      </c>
      <c r="E637" s="2">
        <v>0</v>
      </c>
      <c r="F637" s="2">
        <v>0</v>
      </c>
      <c r="G637" s="3">
        <f t="shared" si="14"/>
        <v>210452190.63516</v>
      </c>
      <c r="H637" s="3">
        <f t="shared" si="15"/>
        <v>0.12999999523162842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96266286.88000001</v>
      </c>
      <c r="D638" s="2">
        <f>'PR-RAS'!E644</f>
        <v>116409971.02</v>
      </c>
      <c r="E638" s="2">
        <v>0</v>
      </c>
      <c r="F638" s="2">
        <v>0</v>
      </c>
      <c r="G638" s="3">
        <f t="shared" si="14"/>
        <v>209627927.82204002</v>
      </c>
      <c r="H638" s="3">
        <f t="shared" si="15"/>
        <v>0.13999998569488525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1860167.9200000018</v>
      </c>
      <c r="E639" s="2">
        <v>0</v>
      </c>
      <c r="F639" s="2">
        <v>0</v>
      </c>
      <c r="G639" s="3">
        <f t="shared" si="14"/>
        <v>2373574.2659200025</v>
      </c>
      <c r="H639" s="3">
        <f t="shared" si="15"/>
        <v>7.9999998211860657E-2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1906893.950000003</v>
      </c>
      <c r="D640" s="2">
        <f>'PR-RAS'!E646</f>
        <v>0</v>
      </c>
      <c r="E640" s="2">
        <v>0</v>
      </c>
      <c r="F640" s="2">
        <v>0</v>
      </c>
      <c r="G640" s="3">
        <f t="shared" si="14"/>
        <v>1218505.2340500019</v>
      </c>
      <c r="H640" s="3">
        <f t="shared" si="15"/>
        <v>4.9999997019767761E-2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2779859.36</v>
      </c>
      <c r="D641" s="2">
        <f>'PR-RAS'!E647</f>
        <v>872965.41000000015</v>
      </c>
      <c r="E641" s="2">
        <v>0</v>
      </c>
      <c r="F641" s="2">
        <v>0</v>
      </c>
      <c r="G641" s="3">
        <f t="shared" si="14"/>
        <v>2896505.7152</v>
      </c>
      <c r="H641" s="3">
        <f t="shared" si="15"/>
        <v>0.77000000001862645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872965.40999999689</v>
      </c>
      <c r="D643" s="2">
        <f>'PR-RAS'!E649</f>
        <v>2733133.3300000019</v>
      </c>
      <c r="E643" s="2">
        <v>0</v>
      </c>
      <c r="F643" s="2">
        <v>0</v>
      </c>
      <c r="G643" s="3">
        <f t="shared" si="14"/>
        <v>4069786.9889400001</v>
      </c>
      <c r="H643" s="3">
        <f t="shared" si="15"/>
        <v>0.73999999882653356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6097.71</v>
      </c>
      <c r="D645" s="2">
        <f>'PR-RAS'!E651</f>
        <v>6035.31</v>
      </c>
      <c r="E645" s="2">
        <v>0</v>
      </c>
      <c r="F645" s="2">
        <v>0</v>
      </c>
      <c r="G645" s="3">
        <f t="shared" si="14"/>
        <v>11700.404520000002</v>
      </c>
      <c r="H645" s="3">
        <f t="shared" si="15"/>
        <v>0.6000000000003638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9496111.2799999993</v>
      </c>
      <c r="D646" s="2">
        <f>'PR-RAS'!E653</f>
        <v>6904397.04</v>
      </c>
      <c r="E646" s="2">
        <v>0</v>
      </c>
      <c r="F646" s="2">
        <v>0</v>
      </c>
      <c r="G646" s="3">
        <f t="shared" si="14"/>
        <v>15031663.9572</v>
      </c>
      <c r="H646" s="3">
        <f t="shared" si="15"/>
        <v>0.31999999936670065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113250451.08</v>
      </c>
      <c r="D647" s="2">
        <f>'PR-RAS'!E654</f>
        <v>138050440.87</v>
      </c>
      <c r="E647" s="2">
        <v>0</v>
      </c>
      <c r="F647" s="2">
        <v>0</v>
      </c>
      <c r="G647" s="3">
        <f t="shared" si="14"/>
        <v>251520961.00172001</v>
      </c>
      <c r="H647" s="3">
        <f t="shared" si="15"/>
        <v>0.20999999344348907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115842165.31999999</v>
      </c>
      <c r="D648" s="2">
        <f>'PR-RAS'!E655</f>
        <v>129615670.63</v>
      </c>
      <c r="E648" s="2">
        <v>0</v>
      </c>
      <c r="F648" s="2">
        <v>0</v>
      </c>
      <c r="G648" s="3">
        <f t="shared" si="14"/>
        <v>242672558.75725999</v>
      </c>
      <c r="H648" s="3">
        <f t="shared" si="15"/>
        <v>0.68999999761581421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6904397.0400000066</v>
      </c>
      <c r="D649" s="2">
        <f>'PR-RAS'!E656</f>
        <v>15339167.280000001</v>
      </c>
      <c r="E649" s="2">
        <v>0</v>
      </c>
      <c r="F649" s="2">
        <v>0</v>
      </c>
      <c r="G649" s="3">
        <f t="shared" si="14"/>
        <v>24353610.076800007</v>
      </c>
      <c r="H649" s="3">
        <f t="shared" si="15"/>
        <v>0.32000000774860382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282</v>
      </c>
      <c r="D650" s="2">
        <f>'PR-RAS'!E657</f>
        <v>287</v>
      </c>
      <c r="E650" s="2">
        <v>0</v>
      </c>
      <c r="F650" s="2">
        <v>0</v>
      </c>
      <c r="G650" s="3">
        <f t="shared" si="14"/>
        <v>555.54399999999998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262</v>
      </c>
      <c r="D652" s="2">
        <f>'PR-RAS'!E659</f>
        <v>263</v>
      </c>
      <c r="E652" s="2">
        <v>0</v>
      </c>
      <c r="F652" s="2">
        <v>0</v>
      </c>
      <c r="G652" s="3">
        <f t="shared" si="14"/>
        <v>512.98800000000006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1193593.19</v>
      </c>
      <c r="D654" s="2">
        <f>'PR-RAS'!E661</f>
        <v>1448109.01</v>
      </c>
      <c r="E654" s="2">
        <v>0</v>
      </c>
      <c r="F654" s="2">
        <v>0</v>
      </c>
      <c r="G654" s="3">
        <f t="shared" si="14"/>
        <v>2670646.7201300003</v>
      </c>
      <c r="H654" s="3">
        <f t="shared" si="15"/>
        <v>0.19999999995343387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70050.399999999994</v>
      </c>
      <c r="E656" s="2">
        <v>0</v>
      </c>
      <c r="F656" s="2">
        <v>0</v>
      </c>
      <c r="G656" s="3">
        <f t="shared" ref="G656:G657" si="16">(B656/1000)*(C656*1+D656*2)</f>
        <v>91766.02399999999</v>
      </c>
      <c r="H656" s="3">
        <f t="shared" ref="H656:H657" si="17">ABS(C656-ROUND(C656,0))+ABS(D656-ROUND(D656,0))</f>
        <v>0.39999999999417923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3958394.36</v>
      </c>
      <c r="D657" s="2">
        <f>'PR-RAS'!E664</f>
        <v>3958394.36</v>
      </c>
      <c r="E657" s="2">
        <v>0</v>
      </c>
      <c r="F657" s="2">
        <v>0</v>
      </c>
      <c r="G657" s="3">
        <f t="shared" si="16"/>
        <v>7790120.1004800005</v>
      </c>
      <c r="H657" s="3">
        <f t="shared" si="17"/>
        <v>0.71999999973922968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586861.49</v>
      </c>
      <c r="D662" s="2">
        <f>'PR-RAS'!E669</f>
        <v>587483.47</v>
      </c>
      <c r="E662" s="2">
        <v>0</v>
      </c>
      <c r="F662" s="2">
        <v>0</v>
      </c>
      <c r="G662" s="3">
        <f t="shared" si="14"/>
        <v>1164568.5922300001</v>
      </c>
      <c r="H662" s="3">
        <f t="shared" si="15"/>
        <v>0.9599999999627471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912829.99</v>
      </c>
      <c r="D666" s="2">
        <f>'PR-RAS'!E673</f>
        <v>836817.07</v>
      </c>
      <c r="E666" s="2">
        <v>0</v>
      </c>
      <c r="F666" s="2">
        <v>0</v>
      </c>
      <c r="G666" s="3">
        <f t="shared" si="14"/>
        <v>1719998.6464500001</v>
      </c>
      <c r="H666" s="3">
        <f t="shared" si="15"/>
        <v>7.9999999958090484E-2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416523.3</v>
      </c>
      <c r="E667" s="2">
        <v>0</v>
      </c>
      <c r="F667" s="2">
        <v>0</v>
      </c>
      <c r="G667" s="3">
        <f t="shared" si="14"/>
        <v>554809.03560000006</v>
      </c>
      <c r="H667" s="3">
        <f t="shared" si="15"/>
        <v>0.29999999998835847</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22468.39</v>
      </c>
      <c r="D669" s="2">
        <f>'PR-RAS'!E676</f>
        <v>0</v>
      </c>
      <c r="E669" s="2">
        <v>0</v>
      </c>
      <c r="F669" s="2">
        <v>0</v>
      </c>
      <c r="G669" s="3">
        <f t="shared" si="14"/>
        <v>15008.88452</v>
      </c>
      <c r="H669" s="3">
        <f t="shared" si="15"/>
        <v>0.38999999999941792</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400274.53</v>
      </c>
      <c r="D672" s="2">
        <f>'PR-RAS'!E679</f>
        <v>419523.37</v>
      </c>
      <c r="E672" s="2">
        <v>0</v>
      </c>
      <c r="F672" s="2">
        <v>0</v>
      </c>
      <c r="G672" s="3">
        <f t="shared" si="14"/>
        <v>831584.57217000006</v>
      </c>
      <c r="H672" s="3">
        <f t="shared" si="15"/>
        <v>0.83999999996740371</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416003.74</v>
      </c>
      <c r="D695" s="2">
        <f>'PR-RAS'!E702</f>
        <v>419281.21</v>
      </c>
      <c r="E695" s="2">
        <v>0</v>
      </c>
      <c r="F695" s="2">
        <v>0</v>
      </c>
      <c r="G695" s="3">
        <f t="shared" si="14"/>
        <v>870668.91503999999</v>
      </c>
      <c r="H695" s="3">
        <f t="shared" si="15"/>
        <v>0.47000000003026798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2862983.24</v>
      </c>
      <c r="D699" s="2">
        <f>'PR-RAS'!E706</f>
        <v>4190665.02</v>
      </c>
      <c r="E699" s="2">
        <v>0</v>
      </c>
      <c r="F699" s="2">
        <v>0</v>
      </c>
      <c r="G699" s="3">
        <f t="shared" si="14"/>
        <v>7848530.6694400003</v>
      </c>
      <c r="H699" s="3">
        <f t="shared" si="15"/>
        <v>0.26000000024214387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171096.49</v>
      </c>
      <c r="E705" s="2">
        <v>0</v>
      </c>
      <c r="F705" s="2">
        <v>0</v>
      </c>
      <c r="G705" s="3">
        <f t="shared" si="20"/>
        <v>240903.85791999998</v>
      </c>
      <c r="H705" s="3">
        <f t="shared" si="21"/>
        <v>0.48999999999068677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2270841.58</v>
      </c>
      <c r="E715" s="2">
        <v>0</v>
      </c>
      <c r="F715" s="2">
        <v>0</v>
      </c>
      <c r="G715" s="3">
        <f t="shared" ref="G715:G716" si="22">(B715/1000)*(C715*1+D715*2)</f>
        <v>3242761.77624</v>
      </c>
      <c r="H715" s="3">
        <f t="shared" ref="H715:H716" si="23">ABS(C715-ROUND(C715,0))+ABS(D715-ROUND(D715,0))</f>
        <v>0.41999999992549419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13070.85</v>
      </c>
      <c r="D725" s="2">
        <f>'PR-RAS'!E732</f>
        <v>72552.240000000005</v>
      </c>
      <c r="E725" s="2">
        <v>0</v>
      </c>
      <c r="F725" s="2">
        <v>0</v>
      </c>
      <c r="G725" s="3">
        <f t="shared" si="14"/>
        <v>114518.93892000002</v>
      </c>
      <c r="H725" s="3">
        <f t="shared" si="15"/>
        <v>0.39000000000487489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36086.61</v>
      </c>
      <c r="D726" s="2">
        <f>'PR-RAS'!E733</f>
        <v>55264.39</v>
      </c>
      <c r="E726" s="2">
        <v>0</v>
      </c>
      <c r="F726" s="2">
        <v>0</v>
      </c>
      <c r="G726" s="3">
        <f t="shared" si="14"/>
        <v>106296.15775000001</v>
      </c>
      <c r="H726" s="3">
        <f t="shared" si="15"/>
        <v>0.77999999999883585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159524.91</v>
      </c>
      <c r="D727" s="2">
        <f>'PR-RAS'!E734</f>
        <v>162832.31</v>
      </c>
      <c r="E727" s="2">
        <v>0</v>
      </c>
      <c r="F727" s="2">
        <v>0</v>
      </c>
      <c r="G727" s="3">
        <f t="shared" si="14"/>
        <v>352247.59878</v>
      </c>
      <c r="H727" s="3">
        <f t="shared" si="15"/>
        <v>0.39999999999417923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23173.439999999999</v>
      </c>
      <c r="D728" s="2">
        <f>'PR-RAS'!E735</f>
        <v>23173.439999999999</v>
      </c>
      <c r="E728" s="2">
        <v>0</v>
      </c>
      <c r="F728" s="2">
        <v>0</v>
      </c>
      <c r="G728" s="3">
        <f t="shared" si="14"/>
        <v>50541.272639999996</v>
      </c>
      <c r="H728" s="3">
        <f t="shared" si="15"/>
        <v>0.87999999999738066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2481.77</v>
      </c>
      <c r="D729" s="2">
        <f>'PR-RAS'!E736</f>
        <v>45312.43</v>
      </c>
      <c r="E729" s="2">
        <v>0</v>
      </c>
      <c r="F729" s="2">
        <v>0</v>
      </c>
      <c r="G729" s="3">
        <f t="shared" si="14"/>
        <v>67781.626640000002</v>
      </c>
      <c r="H729" s="3">
        <f t="shared" si="15"/>
        <v>0.66000000000030923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148048.06</v>
      </c>
      <c r="D730" s="2">
        <f>'PR-RAS'!E737</f>
        <v>81459.31</v>
      </c>
      <c r="E730" s="2">
        <v>0</v>
      </c>
      <c r="F730" s="2">
        <v>0</v>
      </c>
      <c r="G730" s="3">
        <f t="shared" si="14"/>
        <v>226694.70971999998</v>
      </c>
      <c r="H730" s="3">
        <f t="shared" si="15"/>
        <v>0.36999999999534339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52002.59</v>
      </c>
      <c r="D731" s="2">
        <f>'PR-RAS'!E738</f>
        <v>44710.92</v>
      </c>
      <c r="E731" s="2">
        <v>0</v>
      </c>
      <c r="F731" s="2">
        <v>0</v>
      </c>
      <c r="G731" s="3">
        <f t="shared" si="14"/>
        <v>103239.8339</v>
      </c>
      <c r="H731" s="3">
        <f t="shared" si="15"/>
        <v>0.49000000000523869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4585.66</v>
      </c>
      <c r="D732" s="2">
        <f>'PR-RAS'!E739</f>
        <v>6101.75</v>
      </c>
      <c r="E732" s="2">
        <v>0</v>
      </c>
      <c r="F732" s="2">
        <v>0</v>
      </c>
      <c r="G732" s="3">
        <f t="shared" si="14"/>
        <v>12272.875959999999</v>
      </c>
      <c r="H732" s="3">
        <f t="shared" si="15"/>
        <v>0.59000000000014552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71830.42</v>
      </c>
      <c r="D734" s="2">
        <f>'PR-RAS'!E741</f>
        <v>84708.01</v>
      </c>
      <c r="E734" s="2">
        <v>0</v>
      </c>
      <c r="F734" s="2">
        <v>0</v>
      </c>
      <c r="G734" s="3">
        <f t="shared" si="14"/>
        <v>176833.64051999999</v>
      </c>
      <c r="H734" s="3">
        <f t="shared" si="15"/>
        <v>0.42999999999301508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10458.530000000001</v>
      </c>
      <c r="E736" s="2">
        <v>0</v>
      </c>
      <c r="F736" s="2">
        <v>0</v>
      </c>
      <c r="G736" s="3">
        <f t="shared" ref="G736:G737" si="28">(B736/1000)*(C736*1+D736*2)</f>
        <v>15374.0391</v>
      </c>
      <c r="H736" s="3">
        <f t="shared" ref="H736:H737" si="29">ABS(C736-ROUND(C736,0))+ABS(D736-ROUND(D736,0))</f>
        <v>0.46999999999934516</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125634.32</v>
      </c>
      <c r="D750" s="2">
        <f>'PR-RAS'!E757</f>
        <v>105521.31</v>
      </c>
      <c r="E750" s="2">
        <v>0</v>
      </c>
      <c r="F750" s="2">
        <v>0</v>
      </c>
      <c r="G750" s="3">
        <f t="shared" si="14"/>
        <v>252171.02806000001</v>
      </c>
      <c r="H750" s="3">
        <f t="shared" si="15"/>
        <v>0.63000000000465661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144003.25</v>
      </c>
      <c r="D753" s="2">
        <f>'PR-RAS'!E760</f>
        <v>215063.5</v>
      </c>
      <c r="E753" s="2">
        <v>0</v>
      </c>
      <c r="F753" s="2">
        <v>0</v>
      </c>
      <c r="G753" s="3">
        <f t="shared" si="14"/>
        <v>431745.94799999997</v>
      </c>
      <c r="H753" s="3">
        <f t="shared" si="15"/>
        <v>0.75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162632.93</v>
      </c>
      <c r="D771" s="2">
        <f>'PR-RAS'!E778</f>
        <v>223924.64</v>
      </c>
      <c r="E771" s="2">
        <v>0</v>
      </c>
      <c r="F771" s="2">
        <v>0</v>
      </c>
      <c r="G771" s="3">
        <f t="shared" si="14"/>
        <v>470071.30170000001</v>
      </c>
      <c r="H771" s="3">
        <f t="shared" si="15"/>
        <v>0.42999999999301508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13964</v>
      </c>
      <c r="D774" s="2">
        <f>'PR-RAS'!E781</f>
        <v>13964</v>
      </c>
      <c r="E774" s="2">
        <v>0</v>
      </c>
      <c r="F774" s="2">
        <v>0</v>
      </c>
      <c r="G774" s="3">
        <f t="shared" si="14"/>
        <v>32382.516</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110227.85</v>
      </c>
      <c r="D775" s="2">
        <f>'PR-RAS'!E782</f>
        <v>155869.48000000001</v>
      </c>
      <c r="E775" s="2">
        <v>0</v>
      </c>
      <c r="F775" s="2">
        <v>0</v>
      </c>
      <c r="G775" s="3">
        <f t="shared" si="14"/>
        <v>326602.31094000005</v>
      </c>
      <c r="H775" s="3">
        <f t="shared" si="15"/>
        <v>0.63000000000465661</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3589.77</v>
      </c>
      <c r="D779" s="2">
        <f>'PR-RAS'!E786</f>
        <v>206500</v>
      </c>
      <c r="E779" s="2">
        <v>0</v>
      </c>
      <c r="F779" s="2">
        <v>0</v>
      </c>
      <c r="G779" s="3">
        <f t="shared" si="14"/>
        <v>324106.84106000001</v>
      </c>
      <c r="H779" s="3">
        <f t="shared" si="15"/>
        <v>0.23000000000001819</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20000</v>
      </c>
      <c r="D781" s="2">
        <f>'PR-RAS'!E788</f>
        <v>0</v>
      </c>
      <c r="E781" s="2">
        <v>0</v>
      </c>
      <c r="F781" s="2">
        <v>0</v>
      </c>
      <c r="G781" s="3">
        <f t="shared" si="14"/>
        <v>15600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2440.67</v>
      </c>
      <c r="D782" s="2">
        <f>'PR-RAS'!E789</f>
        <v>2955.69</v>
      </c>
      <c r="E782" s="2">
        <v>0</v>
      </c>
      <c r="F782" s="2">
        <v>0</v>
      </c>
      <c r="G782" s="3">
        <f t="shared" si="14"/>
        <v>6522.9510499999997</v>
      </c>
      <c r="H782" s="3">
        <f t="shared" si="15"/>
        <v>0.63999999999987267</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1023073.18</v>
      </c>
      <c r="D836" s="2">
        <f>'PR-RAS'!E843</f>
        <v>1813947.34</v>
      </c>
      <c r="E836" s="2">
        <v>0</v>
      </c>
      <c r="F836" s="2">
        <v>0</v>
      </c>
      <c r="G836" s="3">
        <f t="shared" si="14"/>
        <v>3883558.1631</v>
      </c>
      <c r="H836" s="3">
        <f t="shared" si="15"/>
        <v>0.52000000013504177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3550.23</v>
      </c>
      <c r="D837" s="2">
        <f>'PR-RAS'!E844</f>
        <v>5176.7299999999996</v>
      </c>
      <c r="E837" s="2">
        <v>0</v>
      </c>
      <c r="F837" s="2">
        <v>0</v>
      </c>
      <c r="G837" s="3">
        <f t="shared" ref="G837:G1010" si="34">(B837/1000)*(C837*1+D837*2)</f>
        <v>11623.484839999999</v>
      </c>
      <c r="H837" s="3">
        <f t="shared" ref="H837:H1095" si="35">ABS(C837-ROUND(C837,0))+ABS(D837-ROUND(D837,0))</f>
        <v>0.50000000000045475</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328105.8</v>
      </c>
      <c r="D839" s="2">
        <f>'PR-RAS'!E846</f>
        <v>350970</v>
      </c>
      <c r="E839" s="2">
        <v>0</v>
      </c>
      <c r="F839" s="2">
        <v>0</v>
      </c>
      <c r="G839" s="3">
        <f t="shared" si="34"/>
        <v>863178.38040000002</v>
      </c>
      <c r="H839" s="3">
        <f t="shared" si="35"/>
        <v>0.20000000001164153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1507756.09</v>
      </c>
      <c r="D843" s="2">
        <f>'PR-RAS'!E850</f>
        <v>1556817.12</v>
      </c>
      <c r="E843" s="2">
        <v>0</v>
      </c>
      <c r="F843" s="2">
        <v>0</v>
      </c>
      <c r="G843" s="3">
        <f t="shared" si="34"/>
        <v>3891210.6578600002</v>
      </c>
      <c r="H843" s="3">
        <f t="shared" si="35"/>
        <v>0.21000000019557774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567381.57999999996</v>
      </c>
      <c r="D844" s="2">
        <f>'PR-RAS'!E851</f>
        <v>474410.9</v>
      </c>
      <c r="E844" s="2">
        <v>0</v>
      </c>
      <c r="F844" s="2">
        <v>0</v>
      </c>
      <c r="G844" s="3">
        <f t="shared" si="34"/>
        <v>1278159.4493399998</v>
      </c>
      <c r="H844" s="3">
        <f t="shared" si="35"/>
        <v>0.52000000001862645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253612.24</v>
      </c>
      <c r="D847" s="2">
        <f>'PR-RAS'!E854</f>
        <v>364326.08</v>
      </c>
      <c r="E847" s="2">
        <v>0</v>
      </c>
      <c r="F847" s="2">
        <v>0</v>
      </c>
      <c r="G847" s="3">
        <f t="shared" si="34"/>
        <v>830995.68240000005</v>
      </c>
      <c r="H847" s="3">
        <f t="shared" si="35"/>
        <v>0.32000000000698492</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147362.12</v>
      </c>
      <c r="D848" s="2">
        <f>'PR-RAS'!E855</f>
        <v>108559.77</v>
      </c>
      <c r="E848" s="2">
        <v>0</v>
      </c>
      <c r="F848" s="2">
        <v>0</v>
      </c>
      <c r="G848" s="3">
        <f t="shared" si="34"/>
        <v>308715.96601999999</v>
      </c>
      <c r="H848" s="3">
        <f t="shared" si="35"/>
        <v>0.34999999999126885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17481.349999999999</v>
      </c>
      <c r="E849" s="2">
        <v>0</v>
      </c>
      <c r="F849" s="2">
        <v>0</v>
      </c>
      <c r="G849" s="3">
        <f t="shared" si="34"/>
        <v>29648.369599999998</v>
      </c>
      <c r="H849" s="3">
        <f t="shared" si="35"/>
        <v>0.34999999999854481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1592143</v>
      </c>
      <c r="D850" s="2">
        <f>'PR-RAS'!E857</f>
        <v>784574.75</v>
      </c>
      <c r="E850" s="2">
        <v>0</v>
      </c>
      <c r="F850" s="2">
        <v>0</v>
      </c>
      <c r="G850" s="3">
        <f t="shared" si="34"/>
        <v>2683937.3325</v>
      </c>
      <c r="H850" s="3">
        <f t="shared" si="35"/>
        <v>0.25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2829.83</v>
      </c>
      <c r="D866" s="2">
        <f>'PR-RAS'!E873</f>
        <v>421.68</v>
      </c>
      <c r="E866" s="2">
        <v>0</v>
      </c>
      <c r="F866" s="2">
        <v>0</v>
      </c>
      <c r="G866" s="3">
        <f t="shared" si="34"/>
        <v>3177.30935</v>
      </c>
      <c r="H866" s="3">
        <f t="shared" si="35"/>
        <v>0.49000000000006594</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1424238.55</v>
      </c>
      <c r="D906" s="2">
        <f>'PR-RAS'!E913</f>
        <v>12081248.800000001</v>
      </c>
      <c r="E906" s="2">
        <v>0</v>
      </c>
      <c r="F906" s="2">
        <v>0</v>
      </c>
      <c r="G906" s="3">
        <f t="shared" si="34"/>
        <v>23155996.215750001</v>
      </c>
      <c r="H906" s="3">
        <f t="shared" si="35"/>
        <v>0.64999999920837581</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2767996.12</v>
      </c>
      <c r="D967" s="2">
        <f>'PR-RAS'!E974</f>
        <v>2767996.32</v>
      </c>
      <c r="E967" s="2">
        <v>0</v>
      </c>
      <c r="F967" s="2">
        <v>0</v>
      </c>
      <c r="G967" s="3">
        <f t="shared" si="34"/>
        <v>8021653.1421599993</v>
      </c>
      <c r="H967" s="3">
        <f t="shared" si="35"/>
        <v>0.43999999994412065</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1514236.68</v>
      </c>
      <c r="D974" s="2">
        <f>'PR-RAS'!E981</f>
        <v>1514236.68</v>
      </c>
      <c r="E974" s="2">
        <v>0</v>
      </c>
      <c r="F974" s="2">
        <v>0</v>
      </c>
      <c r="G974" s="3">
        <f t="shared" si="34"/>
        <v>4420056.8689200003</v>
      </c>
      <c r="H974" s="3">
        <f t="shared" si="35"/>
        <v>0.64000000013038516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856298243.14999986</v>
      </c>
      <c r="D1011" s="7">
        <f>BILANCA!E6</f>
        <v>894256952.66999984</v>
      </c>
      <c r="E1011" s="7">
        <v>0</v>
      </c>
      <c r="F1011" s="7">
        <v>0</v>
      </c>
      <c r="G1011" s="8">
        <f t="shared" ref="G1011:G1306" si="38">B1011/1000*C1011+B1011/500*D1011</f>
        <v>2644812.1484899996</v>
      </c>
      <c r="H1011" s="8">
        <f t="shared" si="35"/>
        <v>0.48000001907348633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769409189.90999985</v>
      </c>
      <c r="D1012" s="2">
        <f>BILANCA!E7</f>
        <v>786750972.80999982</v>
      </c>
      <c r="E1012" s="2">
        <v>0</v>
      </c>
      <c r="F1012" s="2">
        <v>0</v>
      </c>
      <c r="G1012" s="3">
        <f t="shared" si="38"/>
        <v>4685822.2710599992</v>
      </c>
      <c r="H1012" s="3">
        <f t="shared" si="35"/>
        <v>0.28000032901763916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564432366.56999993</v>
      </c>
      <c r="D1013" s="2">
        <f>BILANCA!E8</f>
        <v>565288634.87999988</v>
      </c>
      <c r="E1013" s="2">
        <v>0</v>
      </c>
      <c r="F1013" s="2">
        <v>0</v>
      </c>
      <c r="G1013" s="3">
        <f t="shared" si="38"/>
        <v>5085028.9089899994</v>
      </c>
      <c r="H1013" s="3">
        <f t="shared" si="35"/>
        <v>0.55000019073486328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559315416.65999997</v>
      </c>
      <c r="D1014" s="2">
        <f>BILANCA!E9</f>
        <v>559563284.65999997</v>
      </c>
      <c r="E1014" s="2">
        <v>0</v>
      </c>
      <c r="F1014" s="2">
        <v>0</v>
      </c>
      <c r="G1014" s="3">
        <f t="shared" si="38"/>
        <v>6713767.9439199995</v>
      </c>
      <c r="H1014" s="3">
        <f t="shared" si="35"/>
        <v>0.68000006675720215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5344150.49</v>
      </c>
      <c r="D1015" s="2">
        <f>BILANCA!E10</f>
        <v>6018155.8099999996</v>
      </c>
      <c r="E1015" s="2">
        <v>0</v>
      </c>
      <c r="F1015" s="2">
        <v>0</v>
      </c>
      <c r="G1015" s="3">
        <f t="shared" si="38"/>
        <v>86902.310549999995</v>
      </c>
      <c r="H1015" s="3">
        <f t="shared" si="35"/>
        <v>0.68000000063329935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227200.58</v>
      </c>
      <c r="D1016" s="2">
        <f>BILANCA!E11</f>
        <v>292805.59000000003</v>
      </c>
      <c r="E1016" s="2">
        <v>0</v>
      </c>
      <c r="F1016" s="2">
        <v>0</v>
      </c>
      <c r="G1016" s="3">
        <f t="shared" si="38"/>
        <v>4876.8705600000003</v>
      </c>
      <c r="H1016" s="3">
        <f t="shared" si="35"/>
        <v>0.82999999998719431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200726489.30000001</v>
      </c>
      <c r="D1017" s="2">
        <f>BILANCA!E12</f>
        <v>217276407.91999996</v>
      </c>
      <c r="E1017" s="2">
        <v>0</v>
      </c>
      <c r="F1017" s="2">
        <v>0</v>
      </c>
      <c r="G1017" s="3">
        <f t="shared" si="38"/>
        <v>4446955.1359799998</v>
      </c>
      <c r="H1017" s="3">
        <f t="shared" si="35"/>
        <v>0.38000005483627319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197120634.91000003</v>
      </c>
      <c r="D1018" s="2">
        <f>BILANCA!E13</f>
        <v>213629536.32999995</v>
      </c>
      <c r="E1018" s="2">
        <v>0</v>
      </c>
      <c r="F1018" s="2">
        <v>0</v>
      </c>
      <c r="G1018" s="3">
        <f t="shared" si="38"/>
        <v>4995037.6605599988</v>
      </c>
      <c r="H1018" s="3">
        <f t="shared" si="35"/>
        <v>0.41999992728233337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18087656.550000001</v>
      </c>
      <c r="D1019" s="2">
        <f>BILANCA!E14</f>
        <v>17712203.579999998</v>
      </c>
      <c r="E1019" s="2">
        <v>0</v>
      </c>
      <c r="F1019" s="2">
        <v>0</v>
      </c>
      <c r="G1019" s="3">
        <f t="shared" si="38"/>
        <v>481608.57338999992</v>
      </c>
      <c r="H1019" s="3">
        <f t="shared" si="35"/>
        <v>0.87000000104308128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161001179.81</v>
      </c>
      <c r="D1020" s="2">
        <f>BILANCA!E15</f>
        <v>179470934.30000001</v>
      </c>
      <c r="E1020" s="2">
        <v>0</v>
      </c>
      <c r="F1020" s="2">
        <v>0</v>
      </c>
      <c r="G1020" s="3">
        <f t="shared" si="38"/>
        <v>5199430.4841</v>
      </c>
      <c r="H1020" s="3">
        <f t="shared" si="35"/>
        <v>0.49000000953674316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111170144.81</v>
      </c>
      <c r="D1021" s="2">
        <f>BILANCA!E16</f>
        <v>115217378.7</v>
      </c>
      <c r="E1021" s="2">
        <v>0</v>
      </c>
      <c r="F1021" s="2">
        <v>0</v>
      </c>
      <c r="G1021" s="3">
        <f t="shared" si="38"/>
        <v>3757653.9243099997</v>
      </c>
      <c r="H1021" s="3">
        <f t="shared" si="35"/>
        <v>0.48999999463558197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15947940.720000001</v>
      </c>
      <c r="D1022" s="2">
        <f>BILANCA!E17</f>
        <v>17678175.469999999</v>
      </c>
      <c r="E1022" s="2">
        <v>0</v>
      </c>
      <c r="F1022" s="2">
        <v>0</v>
      </c>
      <c r="G1022" s="3">
        <f t="shared" si="38"/>
        <v>615651.49991999997</v>
      </c>
      <c r="H1022" s="3">
        <f t="shared" si="35"/>
        <v>0.74999999813735485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109086286.98</v>
      </c>
      <c r="D1023" s="2">
        <f>BILANCA!E18</f>
        <v>116449155.72</v>
      </c>
      <c r="E1023" s="2">
        <v>0</v>
      </c>
      <c r="F1023" s="2">
        <v>0</v>
      </c>
      <c r="G1023" s="3">
        <f t="shared" si="38"/>
        <v>4445799.7794599999</v>
      </c>
      <c r="H1023" s="3">
        <f t="shared" si="35"/>
        <v>0.29999999701976776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2006117.6899999995</v>
      </c>
      <c r="D1024" s="2">
        <f>BILANCA!E19</f>
        <v>1750455.2000000002</v>
      </c>
      <c r="E1024" s="2">
        <v>0</v>
      </c>
      <c r="F1024" s="2">
        <v>0</v>
      </c>
      <c r="G1024" s="3">
        <f t="shared" si="38"/>
        <v>77098.393260000012</v>
      </c>
      <c r="H1024" s="3">
        <f t="shared" si="35"/>
        <v>0.51000000070780516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2078334.78</v>
      </c>
      <c r="D1025" s="2">
        <f>BILANCA!E20</f>
        <v>2099176.67</v>
      </c>
      <c r="E1025" s="2">
        <v>0</v>
      </c>
      <c r="F1025" s="2">
        <v>0</v>
      </c>
      <c r="G1025" s="3">
        <f t="shared" si="38"/>
        <v>94150.321799999991</v>
      </c>
      <c r="H1025" s="3">
        <f t="shared" si="35"/>
        <v>0.55000000004656613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182277.62</v>
      </c>
      <c r="D1026" s="2">
        <f>BILANCA!E21</f>
        <v>189785.37</v>
      </c>
      <c r="E1026" s="2">
        <v>0</v>
      </c>
      <c r="F1026" s="2">
        <v>0</v>
      </c>
      <c r="G1026" s="3">
        <f t="shared" si="38"/>
        <v>8989.5737599999993</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396500.7</v>
      </c>
      <c r="D1027" s="2">
        <f>BILANCA!E22</f>
        <v>396471.93</v>
      </c>
      <c r="E1027" s="2">
        <v>0</v>
      </c>
      <c r="F1027" s="2">
        <v>0</v>
      </c>
      <c r="G1027" s="3">
        <f t="shared" si="38"/>
        <v>20220.557520000002</v>
      </c>
      <c r="H1027" s="3">
        <f t="shared" si="35"/>
        <v>0.36999999999534339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6010.8</v>
      </c>
      <c r="D1028" s="2">
        <f>BILANCA!E23</f>
        <v>6010.8</v>
      </c>
      <c r="E1028" s="2">
        <v>0</v>
      </c>
      <c r="F1028" s="2">
        <v>0</v>
      </c>
      <c r="G1028" s="3">
        <f t="shared" si="38"/>
        <v>324.58320000000003</v>
      </c>
      <c r="H1028" s="3">
        <f t="shared" si="35"/>
        <v>0.3999999999996362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174064.25</v>
      </c>
      <c r="D1029" s="2">
        <f>BILANCA!E24</f>
        <v>174064.25</v>
      </c>
      <c r="E1029" s="2">
        <v>0</v>
      </c>
      <c r="F1029" s="2">
        <v>0</v>
      </c>
      <c r="G1029" s="3">
        <f t="shared" si="38"/>
        <v>9921.6622499999994</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284067.98</v>
      </c>
      <c r="D1030" s="2">
        <f>BILANCA!E25</f>
        <v>284067.98</v>
      </c>
      <c r="E1030" s="2">
        <v>0</v>
      </c>
      <c r="F1030" s="2">
        <v>0</v>
      </c>
      <c r="G1030" s="3">
        <f t="shared" si="38"/>
        <v>17044.078799999999</v>
      </c>
      <c r="H1030" s="3">
        <f t="shared" si="35"/>
        <v>4.0000000037252903E-2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3759167.63</v>
      </c>
      <c r="D1031" s="2">
        <f>BILANCA!E26</f>
        <v>3942415.71</v>
      </c>
      <c r="E1031" s="2">
        <v>0</v>
      </c>
      <c r="F1031" s="2">
        <v>0</v>
      </c>
      <c r="G1031" s="3">
        <f t="shared" si="38"/>
        <v>244523.98005000001</v>
      </c>
      <c r="H1031" s="3">
        <f t="shared" si="35"/>
        <v>0.66000000014901161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4874306.07</v>
      </c>
      <c r="D1033" s="2">
        <f>BILANCA!E28</f>
        <v>5341537.51</v>
      </c>
      <c r="E1033" s="2">
        <v>0</v>
      </c>
      <c r="F1033" s="2">
        <v>0</v>
      </c>
      <c r="G1033" s="3">
        <f t="shared" si="38"/>
        <v>357819.76506999996</v>
      </c>
      <c r="H1033" s="3">
        <f t="shared" si="35"/>
        <v>0.56000000052154064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162512.28999999998</v>
      </c>
      <c r="D1034" s="2">
        <f>BILANCA!E29</f>
        <v>130539.48999999999</v>
      </c>
      <c r="E1034" s="2">
        <v>0</v>
      </c>
      <c r="F1034" s="2">
        <v>0</v>
      </c>
      <c r="G1034" s="3">
        <f t="shared" si="38"/>
        <v>10166.190479999999</v>
      </c>
      <c r="H1034" s="3">
        <f t="shared" si="35"/>
        <v>0.77999999996973202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331123.46999999997</v>
      </c>
      <c r="D1035" s="2">
        <f>BILANCA!E30</f>
        <v>313152.81</v>
      </c>
      <c r="E1035" s="2">
        <v>0</v>
      </c>
      <c r="F1035" s="2">
        <v>0</v>
      </c>
      <c r="G1035" s="3">
        <f t="shared" si="38"/>
        <v>23935.727250000004</v>
      </c>
      <c r="H1035" s="3">
        <f t="shared" si="35"/>
        <v>0.65999999997438863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168611.18</v>
      </c>
      <c r="D1039" s="2">
        <f>BILANCA!E34</f>
        <v>182613.32</v>
      </c>
      <c r="E1039" s="2">
        <v>0</v>
      </c>
      <c r="F1039" s="2">
        <v>0</v>
      </c>
      <c r="G1039" s="3">
        <f t="shared" si="38"/>
        <v>15481.296780000001</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73666.720000000001</v>
      </c>
      <c r="D1040" s="2">
        <f>BILANCA!E35</f>
        <v>82166.720000000001</v>
      </c>
      <c r="E1040" s="2">
        <v>0</v>
      </c>
      <c r="F1040" s="2">
        <v>0</v>
      </c>
      <c r="G1040" s="3">
        <f t="shared" si="38"/>
        <v>7140.0048000000006</v>
      </c>
      <c r="H1040" s="3">
        <f t="shared" si="35"/>
        <v>0.55999999999767169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90405.119999999995</v>
      </c>
      <c r="D1042" s="2">
        <f>BILANCA!E37</f>
        <v>98905.12</v>
      </c>
      <c r="E1042" s="2">
        <v>0</v>
      </c>
      <c r="F1042" s="2">
        <v>0</v>
      </c>
      <c r="G1042" s="3">
        <f t="shared" si="38"/>
        <v>9222.8915199999992</v>
      </c>
      <c r="H1042" s="3">
        <f t="shared" si="35"/>
        <v>0.23999999999068677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16738.400000000001</v>
      </c>
      <c r="D1045" s="2">
        <f>BILANCA!E40</f>
        <v>16738.400000000001</v>
      </c>
      <c r="E1045" s="2">
        <v>0</v>
      </c>
      <c r="F1045" s="2">
        <v>0</v>
      </c>
      <c r="G1045" s="3">
        <f t="shared" si="38"/>
        <v>1757.5320000000002</v>
      </c>
      <c r="H1045" s="3">
        <f t="shared" si="35"/>
        <v>0.80000000000291038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1363557.6900000004</v>
      </c>
      <c r="D1050" s="2">
        <f>BILANCA!E45</f>
        <v>1683710.1799999997</v>
      </c>
      <c r="E1050" s="2">
        <v>0</v>
      </c>
      <c r="F1050" s="2">
        <v>0</v>
      </c>
      <c r="G1050" s="3">
        <f t="shared" si="38"/>
        <v>189239.12199999997</v>
      </c>
      <c r="H1050" s="3">
        <f t="shared" si="35"/>
        <v>0.48999999929219484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2461487.14</v>
      </c>
      <c r="D1052" s="2">
        <f>BILANCA!E47</f>
        <v>3091149.73</v>
      </c>
      <c r="E1052" s="2">
        <v>0</v>
      </c>
      <c r="F1052" s="2">
        <v>0</v>
      </c>
      <c r="G1052" s="3">
        <f t="shared" si="38"/>
        <v>363039.03720000002</v>
      </c>
      <c r="H1052" s="3">
        <f t="shared" si="35"/>
        <v>0.41000000014901161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2812747.14</v>
      </c>
      <c r="D1053" s="2">
        <f>BILANCA!E48</f>
        <v>2892668.36</v>
      </c>
      <c r="E1053" s="2">
        <v>0</v>
      </c>
      <c r="F1053" s="2">
        <v>0</v>
      </c>
      <c r="G1053" s="3">
        <f t="shared" si="38"/>
        <v>369717.60597999999</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2062446.02</v>
      </c>
      <c r="D1054" s="2">
        <f>BILANCA!E49</f>
        <v>2181419.46</v>
      </c>
      <c r="E1054" s="2">
        <v>0</v>
      </c>
      <c r="F1054" s="2">
        <v>0</v>
      </c>
      <c r="G1054" s="3">
        <f t="shared" si="38"/>
        <v>282712.53735999996</v>
      </c>
      <c r="H1054" s="3">
        <f t="shared" si="35"/>
        <v>0.47999999998137355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5973122.6100000003</v>
      </c>
      <c r="D1055" s="2">
        <f>BILANCA!E50</f>
        <v>6481527.3700000001</v>
      </c>
      <c r="E1055" s="2">
        <v>0</v>
      </c>
      <c r="F1055" s="2">
        <v>0</v>
      </c>
      <c r="G1055" s="3">
        <f t="shared" si="38"/>
        <v>852127.98074999987</v>
      </c>
      <c r="H1055" s="3">
        <f t="shared" si="35"/>
        <v>0.75999999977648258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13272.28</v>
      </c>
      <c r="D1056" s="2">
        <f>BILANCA!E51</f>
        <v>13272.28</v>
      </c>
      <c r="E1056" s="2">
        <v>0</v>
      </c>
      <c r="F1056" s="2">
        <v>0</v>
      </c>
      <c r="G1056" s="3">
        <f t="shared" si="38"/>
        <v>1831.5746400000003</v>
      </c>
      <c r="H1056" s="3">
        <f t="shared" si="35"/>
        <v>0.56000000000130967</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271430.67</v>
      </c>
      <c r="D1059" s="2">
        <f>BILANCA!E54</f>
        <v>280996.14</v>
      </c>
      <c r="E1059" s="2">
        <v>0</v>
      </c>
      <c r="F1059" s="2">
        <v>0</v>
      </c>
      <c r="G1059" s="3">
        <f t="shared" si="38"/>
        <v>40837.724549999999</v>
      </c>
      <c r="H1059" s="3">
        <f t="shared" si="35"/>
        <v>0.47000000003026798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271430.67</v>
      </c>
      <c r="D1060" s="2">
        <f>BILANCA!E55</f>
        <v>280996.14</v>
      </c>
      <c r="E1060" s="2">
        <v>0</v>
      </c>
      <c r="F1060" s="2">
        <v>0</v>
      </c>
      <c r="G1060" s="3">
        <f t="shared" si="38"/>
        <v>41671.147499999999</v>
      </c>
      <c r="H1060" s="3">
        <f t="shared" si="35"/>
        <v>0.47000000003026798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4237061.76</v>
      </c>
      <c r="D1061" s="2">
        <f>BILANCA!E56</f>
        <v>4172657.73</v>
      </c>
      <c r="E1061" s="2">
        <v>0</v>
      </c>
      <c r="F1061" s="2">
        <v>0</v>
      </c>
      <c r="G1061" s="3">
        <f t="shared" si="38"/>
        <v>641701.23821999994</v>
      </c>
      <c r="H1061" s="3">
        <f t="shared" si="35"/>
        <v>0.51000000024214387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4165331.73</v>
      </c>
      <c r="D1062" s="2">
        <f>BILANCA!E57</f>
        <v>4172657.73</v>
      </c>
      <c r="E1062" s="2">
        <v>0</v>
      </c>
      <c r="F1062" s="2">
        <v>0</v>
      </c>
      <c r="G1062" s="3">
        <f t="shared" si="38"/>
        <v>650553.65387999988</v>
      </c>
      <c r="H1062" s="3">
        <f t="shared" si="35"/>
        <v>0.5400000000372529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71730.03</v>
      </c>
      <c r="D1063" s="2">
        <f>BILANCA!E58</f>
        <v>0</v>
      </c>
      <c r="E1063" s="2">
        <v>0</v>
      </c>
      <c r="F1063" s="2">
        <v>0</v>
      </c>
      <c r="G1063" s="3">
        <f t="shared" si="38"/>
        <v>3801.6915899999999</v>
      </c>
      <c r="H1063" s="3">
        <f t="shared" si="35"/>
        <v>2.9999999998835847E-2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86889053.239999995</v>
      </c>
      <c r="D1074" s="2">
        <f>BILANCA!E69</f>
        <v>107505979.86</v>
      </c>
      <c r="E1074" s="2">
        <v>0</v>
      </c>
      <c r="F1074" s="2">
        <v>0</v>
      </c>
      <c r="G1074" s="3">
        <f t="shared" si="38"/>
        <v>19321664.829440001</v>
      </c>
      <c r="H1074" s="3">
        <f t="shared" si="35"/>
        <v>0.37999999523162842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6904397.04</v>
      </c>
      <c r="D1075" s="2">
        <f>BILANCA!E70</f>
        <v>15339167.279999999</v>
      </c>
      <c r="E1075" s="2">
        <v>0</v>
      </c>
      <c r="F1075" s="2">
        <v>0</v>
      </c>
      <c r="G1075" s="3">
        <f t="shared" si="38"/>
        <v>2442877.554</v>
      </c>
      <c r="H1075" s="3">
        <f t="shared" si="35"/>
        <v>0.31999999936670065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6903714.5300000003</v>
      </c>
      <c r="D1076" s="2">
        <f>BILANCA!E71</f>
        <v>15338606.67</v>
      </c>
      <c r="E1076" s="2">
        <v>0</v>
      </c>
      <c r="F1076" s="2">
        <v>0</v>
      </c>
      <c r="G1076" s="3">
        <f t="shared" si="38"/>
        <v>2480341.2394200005</v>
      </c>
      <c r="H1076" s="3">
        <f t="shared" si="35"/>
        <v>0.79999999981373549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6903714.5300000003</v>
      </c>
      <c r="D1078" s="2">
        <f>BILANCA!E73</f>
        <v>15338606.67</v>
      </c>
      <c r="E1078" s="2">
        <v>0</v>
      </c>
      <c r="F1078" s="2">
        <v>0</v>
      </c>
      <c r="G1078" s="3">
        <f t="shared" si="38"/>
        <v>2555503.09516</v>
      </c>
      <c r="H1078" s="3">
        <f t="shared" si="35"/>
        <v>0.79999999981373549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682.51</v>
      </c>
      <c r="D1085" s="2">
        <f>BILANCA!E80</f>
        <v>560.61</v>
      </c>
      <c r="E1085" s="2">
        <v>0</v>
      </c>
      <c r="F1085" s="2">
        <v>0</v>
      </c>
      <c r="G1085" s="3">
        <f t="shared" si="38"/>
        <v>135.27974999999998</v>
      </c>
      <c r="H1085" s="3">
        <f t="shared" si="35"/>
        <v>0.87999999999999545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4343537.43</v>
      </c>
      <c r="D1087" s="2">
        <f>BILANCA!E82</f>
        <v>4960774.7</v>
      </c>
      <c r="E1087" s="2">
        <v>0</v>
      </c>
      <c r="F1087" s="2">
        <v>0</v>
      </c>
      <c r="G1087" s="3">
        <f t="shared" si="38"/>
        <v>1098411.68591</v>
      </c>
      <c r="H1087" s="3">
        <f t="shared" si="35"/>
        <v>0.72999999951571226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4343537.43</v>
      </c>
      <c r="D1092" s="2">
        <f>BILANCA!E87</f>
        <v>4960774.7</v>
      </c>
      <c r="E1092" s="2">
        <v>0</v>
      </c>
      <c r="F1092" s="2">
        <v>0</v>
      </c>
      <c r="G1092" s="3">
        <f t="shared" si="38"/>
        <v>1169737.1200600001</v>
      </c>
      <c r="H1092" s="3">
        <f t="shared" si="35"/>
        <v>0.72999999951571226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360155.91</v>
      </c>
      <c r="D1093" s="2">
        <f>BILANCA!E88</f>
        <v>360000</v>
      </c>
      <c r="E1093" s="2">
        <v>0</v>
      </c>
      <c r="F1093" s="2">
        <v>0</v>
      </c>
      <c r="G1093" s="3">
        <f t="shared" si="38"/>
        <v>89652.940529999993</v>
      </c>
      <c r="H1093" s="3">
        <f t="shared" si="35"/>
        <v>9.0000000025611371E-2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383731.41</v>
      </c>
      <c r="D1094" s="2">
        <f>BILANCA!E89</f>
        <v>383575.5</v>
      </c>
      <c r="E1094" s="2">
        <v>0</v>
      </c>
      <c r="F1094" s="2">
        <v>0</v>
      </c>
      <c r="G1094" s="3">
        <f t="shared" si="38"/>
        <v>96674.122440000006</v>
      </c>
      <c r="H1094" s="3">
        <f t="shared" si="35"/>
        <v>0.90999999997438863</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155.91</v>
      </c>
      <c r="D1095" s="2">
        <f>BILANCA!E90</f>
        <v>0</v>
      </c>
      <c r="E1095" s="2">
        <v>0</v>
      </c>
      <c r="F1095" s="2">
        <v>0</v>
      </c>
      <c r="G1095" s="3">
        <f t="shared" si="38"/>
        <v>13.25235</v>
      </c>
      <c r="H1095" s="3">
        <f t="shared" si="35"/>
        <v>9.0000000000003411E-2</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360000</v>
      </c>
      <c r="D1099" s="2">
        <f>BILANCA!E94</f>
        <v>360000</v>
      </c>
      <c r="E1099" s="2">
        <v>0</v>
      </c>
      <c r="F1099" s="2">
        <v>0</v>
      </c>
      <c r="G1099" s="3">
        <f t="shared" si="38"/>
        <v>96120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4902.6099999999997</v>
      </c>
      <c r="D1103" s="2">
        <f>BILANCA!E98</f>
        <v>4902.6099999999997</v>
      </c>
      <c r="E1103" s="2">
        <v>0</v>
      </c>
      <c r="F1103" s="2">
        <v>0</v>
      </c>
      <c r="G1103" s="3">
        <f t="shared" si="38"/>
        <v>1367.8281899999999</v>
      </c>
      <c r="H1103" s="3">
        <f t="shared" si="41"/>
        <v>0.78000000000065484</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18672.89</v>
      </c>
      <c r="D1104" s="2">
        <f>BILANCA!E99</f>
        <v>18672.89</v>
      </c>
      <c r="E1104" s="2">
        <v>0</v>
      </c>
      <c r="F1104" s="2">
        <v>0</v>
      </c>
      <c r="G1104" s="3">
        <f t="shared" si="38"/>
        <v>5265.7549799999997</v>
      </c>
      <c r="H1104" s="3">
        <f t="shared" si="41"/>
        <v>0.22000000000116415</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23575.5</v>
      </c>
      <c r="D1123" s="2">
        <f>BILANCA!E118</f>
        <v>23575.5</v>
      </c>
      <c r="E1123" s="2">
        <v>0</v>
      </c>
      <c r="F1123" s="2">
        <v>0</v>
      </c>
      <c r="G1123" s="3">
        <f t="shared" si="38"/>
        <v>7992.0945000000002</v>
      </c>
      <c r="H1123" s="3">
        <f t="shared" si="41"/>
        <v>1</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48325.54</v>
      </c>
      <c r="D1124" s="2">
        <f>BILANCA!E119</f>
        <v>48325.54</v>
      </c>
      <c r="E1124" s="2">
        <v>0</v>
      </c>
      <c r="F1124" s="2">
        <v>0</v>
      </c>
      <c r="G1124" s="3">
        <f t="shared" si="38"/>
        <v>16527.33468</v>
      </c>
      <c r="H1124" s="3">
        <f t="shared" si="41"/>
        <v>0.91999999999825377</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48325.54</v>
      </c>
      <c r="D1125" s="2">
        <f>BILANCA!E120</f>
        <v>48325.54</v>
      </c>
      <c r="E1125" s="2">
        <v>0</v>
      </c>
      <c r="F1125" s="2">
        <v>0</v>
      </c>
      <c r="G1125" s="3">
        <f t="shared" si="38"/>
        <v>16672.311300000001</v>
      </c>
      <c r="H1125" s="3">
        <f t="shared" si="41"/>
        <v>0.91999999999825377</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48325.54</v>
      </c>
      <c r="D1129" s="2">
        <f>BILANCA!E124</f>
        <v>48325.54</v>
      </c>
      <c r="E1129" s="2">
        <v>0</v>
      </c>
      <c r="F1129" s="2">
        <v>0</v>
      </c>
      <c r="G1129" s="3">
        <f t="shared" si="38"/>
        <v>17252.217779999999</v>
      </c>
      <c r="H1129" s="3">
        <f t="shared" si="41"/>
        <v>0.91999999999825377</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58273477.739999995</v>
      </c>
      <c r="D1140" s="2">
        <f>BILANCA!E135</f>
        <v>58397979.390000001</v>
      </c>
      <c r="E1140" s="2">
        <v>0</v>
      </c>
      <c r="F1140" s="2">
        <v>0</v>
      </c>
      <c r="G1140" s="3">
        <f t="shared" si="38"/>
        <v>22759026.7476</v>
      </c>
      <c r="H1140" s="3">
        <f t="shared" si="41"/>
        <v>0.65000000596046448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58273477.739999995</v>
      </c>
      <c r="D1141" s="2">
        <f>BILANCA!E136</f>
        <v>58397979.390000001</v>
      </c>
      <c r="E1141" s="2">
        <v>0</v>
      </c>
      <c r="F1141" s="2">
        <v>0</v>
      </c>
      <c r="G1141" s="3">
        <f t="shared" si="38"/>
        <v>22934096.184119999</v>
      </c>
      <c r="H1141" s="3">
        <f t="shared" si="41"/>
        <v>0.65000000596046448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47130227.899999999</v>
      </c>
      <c r="D1145" s="2">
        <f>BILANCA!E140</f>
        <v>47130227.899999999</v>
      </c>
      <c r="E1145" s="2">
        <v>0</v>
      </c>
      <c r="F1145" s="2">
        <v>0</v>
      </c>
      <c r="G1145" s="3">
        <f t="shared" si="38"/>
        <v>19087742.2995</v>
      </c>
      <c r="H1145" s="3">
        <f t="shared" si="41"/>
        <v>0.20000000298023224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11143249.84</v>
      </c>
      <c r="D1147" s="2">
        <f>BILANCA!E142</f>
        <v>11267751.49</v>
      </c>
      <c r="E1147" s="2">
        <v>0</v>
      </c>
      <c r="F1147" s="2">
        <v>0</v>
      </c>
      <c r="G1147" s="3">
        <f t="shared" si="38"/>
        <v>4613989.1363400007</v>
      </c>
      <c r="H1147" s="3">
        <f t="shared" si="41"/>
        <v>0.65000000037252903</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16698122.360000003</v>
      </c>
      <c r="D1152" s="2">
        <f>BILANCA!E147</f>
        <v>28294664.5</v>
      </c>
      <c r="E1152" s="2">
        <v>0</v>
      </c>
      <c r="F1152" s="2">
        <v>0</v>
      </c>
      <c r="G1152" s="3">
        <f t="shared" si="38"/>
        <v>10406818.093119999</v>
      </c>
      <c r="H1152" s="3">
        <f t="shared" si="41"/>
        <v>0.86000000312924385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1232392.42</v>
      </c>
      <c r="D1153" s="2">
        <f>BILANCA!E148</f>
        <v>1318262</v>
      </c>
      <c r="E1153" s="2">
        <v>0</v>
      </c>
      <c r="F1153" s="2">
        <v>0</v>
      </c>
      <c r="G1153" s="3">
        <f t="shared" si="38"/>
        <v>553255.04805999994</v>
      </c>
      <c r="H1153" s="3">
        <f t="shared" si="41"/>
        <v>0.41999999992549419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1996.43</v>
      </c>
      <c r="D1155" s="2">
        <f>BILANCA!E150</f>
        <v>12109488.32</v>
      </c>
      <c r="E1155" s="2">
        <v>0</v>
      </c>
      <c r="F1155" s="2">
        <v>0</v>
      </c>
      <c r="G1155" s="3">
        <f t="shared" si="38"/>
        <v>3512041.09515</v>
      </c>
      <c r="H1155" s="3">
        <f t="shared" si="41"/>
        <v>0.75000000029808689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1996.43</v>
      </c>
      <c r="D1157" s="2">
        <f>BILANCA!E152</f>
        <v>1996.43</v>
      </c>
      <c r="E1157" s="2">
        <v>0</v>
      </c>
      <c r="F1157" s="2">
        <v>0</v>
      </c>
      <c r="G1157" s="3">
        <f t="shared" si="38"/>
        <v>880.42562999999996</v>
      </c>
      <c r="H1157" s="3">
        <f t="shared" si="41"/>
        <v>0.86000000000012733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1439506.45</v>
      </c>
      <c r="E1160" s="2">
        <v>0</v>
      </c>
      <c r="F1160" s="2">
        <v>0</v>
      </c>
      <c r="G1160" s="3">
        <f t="shared" si="38"/>
        <v>431851.935</v>
      </c>
      <c r="H1160" s="3">
        <f t="shared" si="41"/>
        <v>0.44999999995343387</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10667985.439999999</v>
      </c>
      <c r="E1163" s="2">
        <v>0</v>
      </c>
      <c r="F1163" s="2">
        <v>0</v>
      </c>
      <c r="G1163" s="3">
        <f t="shared" si="38"/>
        <v>3264403.54464</v>
      </c>
      <c r="H1163" s="3">
        <f t="shared" si="41"/>
        <v>0.43999999947845936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6105235.8799999999</v>
      </c>
      <c r="D1164" s="2">
        <f>BILANCA!E159</f>
        <v>6152978.5800000001</v>
      </c>
      <c r="E1164" s="2">
        <v>0</v>
      </c>
      <c r="F1164" s="2">
        <v>0</v>
      </c>
      <c r="G1164" s="3">
        <f t="shared" si="38"/>
        <v>2835323.7281599999</v>
      </c>
      <c r="H1164" s="3">
        <f t="shared" si="41"/>
        <v>0.5400000000372529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5494040.7599999998</v>
      </c>
      <c r="D1165" s="2">
        <f>BILANCA!E160</f>
        <v>4555869.6500000004</v>
      </c>
      <c r="E1165" s="2">
        <v>0</v>
      </c>
      <c r="F1165" s="2">
        <v>0</v>
      </c>
      <c r="G1165" s="3">
        <f t="shared" si="38"/>
        <v>2263895.9092999999</v>
      </c>
      <c r="H1165" s="3">
        <f t="shared" si="41"/>
        <v>0.58999999985098839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51743.23</v>
      </c>
      <c r="D1166" s="2">
        <f>BILANCA!E161</f>
        <v>42208.57</v>
      </c>
      <c r="E1166" s="2">
        <v>0</v>
      </c>
      <c r="F1166" s="2">
        <v>0</v>
      </c>
      <c r="G1166" s="3">
        <f t="shared" si="38"/>
        <v>21241.01772</v>
      </c>
      <c r="H1166" s="3">
        <f t="shared" si="41"/>
        <v>0.66000000000349246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6071642.2800000003</v>
      </c>
      <c r="D1168" s="2">
        <f>BILANCA!E163</f>
        <v>5576987.8799999999</v>
      </c>
      <c r="E1168" s="2">
        <v>0</v>
      </c>
      <c r="F1168" s="2">
        <v>0</v>
      </c>
      <c r="G1168" s="3">
        <f t="shared" si="38"/>
        <v>2721647.65032</v>
      </c>
      <c r="H1168" s="3">
        <f t="shared" si="41"/>
        <v>0.40000000037252903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2258928.6400000001</v>
      </c>
      <c r="D1169" s="2">
        <f>BILANCA!E164</f>
        <v>1461130.5</v>
      </c>
      <c r="E1169" s="2">
        <v>0</v>
      </c>
      <c r="F1169" s="2">
        <v>0</v>
      </c>
      <c r="G1169" s="3">
        <f t="shared" si="38"/>
        <v>823809.15275999997</v>
      </c>
      <c r="H1169" s="3">
        <f t="shared" si="41"/>
        <v>0.85999999986961484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254939.50999999995</v>
      </c>
      <c r="D1170" s="2">
        <f>BILANCA!E165</f>
        <v>99033.139999999956</v>
      </c>
      <c r="E1170" s="2">
        <v>0</v>
      </c>
      <c r="F1170" s="2">
        <v>0</v>
      </c>
      <c r="G1170" s="3">
        <f t="shared" si="38"/>
        <v>72480.926399999982</v>
      </c>
      <c r="H1170" s="3">
        <f t="shared" si="41"/>
        <v>0.63000000000465661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176217.24</v>
      </c>
      <c r="D1171" s="2">
        <f>BILANCA!E166</f>
        <v>170692.75</v>
      </c>
      <c r="E1171" s="2">
        <v>0</v>
      </c>
      <c r="F1171" s="2">
        <v>0</v>
      </c>
      <c r="G1171" s="3">
        <f t="shared" si="38"/>
        <v>83334.041140000001</v>
      </c>
      <c r="H1171" s="3">
        <f t="shared" si="41"/>
        <v>0.48999999999068677</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258606.71</v>
      </c>
      <c r="D1172" s="2">
        <f>BILANCA!E167</f>
        <v>105800.34</v>
      </c>
      <c r="E1172" s="2">
        <v>0</v>
      </c>
      <c r="F1172" s="2">
        <v>0</v>
      </c>
      <c r="G1172" s="3">
        <f t="shared" si="38"/>
        <v>76173.597180000012</v>
      </c>
      <c r="H1172" s="3">
        <f t="shared" si="41"/>
        <v>0.63000000000465661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179884.44</v>
      </c>
      <c r="D1175" s="2">
        <f>BILANCA!E170</f>
        <v>177459.95</v>
      </c>
      <c r="E1175" s="2">
        <v>0</v>
      </c>
      <c r="F1175" s="2">
        <v>0</v>
      </c>
      <c r="G1175" s="3">
        <f t="shared" si="38"/>
        <v>88242.716100000005</v>
      </c>
      <c r="H1175" s="3">
        <f t="shared" si="41"/>
        <v>0.48999999999068677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6097.71</v>
      </c>
      <c r="D1176" s="2">
        <f>BILANCA!E171</f>
        <v>6035.3099999999995</v>
      </c>
      <c r="E1176" s="2">
        <v>0</v>
      </c>
      <c r="F1176" s="2">
        <v>0</v>
      </c>
      <c r="G1176" s="3">
        <f t="shared" si="38"/>
        <v>3015.9427799999999</v>
      </c>
      <c r="H1176" s="3">
        <f t="shared" si="41"/>
        <v>0.5999999999994543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4127.87</v>
      </c>
      <c r="D1177" s="2">
        <f>BILANCA!E172</f>
        <v>4127.87</v>
      </c>
      <c r="E1177" s="2">
        <v>0</v>
      </c>
      <c r="F1177" s="2">
        <v>0</v>
      </c>
      <c r="G1177" s="3">
        <f t="shared" si="38"/>
        <v>2068.0628699999997</v>
      </c>
      <c r="H1177" s="3">
        <f t="shared" si="41"/>
        <v>0.26000000000021828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1969.84</v>
      </c>
      <c r="D1178" s="2">
        <f>BILANCA!E173</f>
        <v>1907.44</v>
      </c>
      <c r="E1178" s="2">
        <v>0</v>
      </c>
      <c r="F1178" s="2">
        <v>0</v>
      </c>
      <c r="G1178" s="3">
        <f t="shared" si="38"/>
        <v>971.83296000000007</v>
      </c>
      <c r="H1178" s="3">
        <f t="shared" si="41"/>
        <v>0.60000000000013642</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856298243.14999986</v>
      </c>
      <c r="D1180" s="2">
        <f>BILANCA!E176</f>
        <v>894256952.66999996</v>
      </c>
      <c r="E1180" s="2">
        <v>0</v>
      </c>
      <c r="F1180" s="2">
        <v>0</v>
      </c>
      <c r="G1180" s="3">
        <f t="shared" si="38"/>
        <v>449618065.24329996</v>
      </c>
      <c r="H1180" s="3">
        <f t="shared" si="41"/>
        <v>0.47999989986419678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45776304.839999996</v>
      </c>
      <c r="D1181" s="2">
        <f>BILANCA!E177</f>
        <v>59994581.100000001</v>
      </c>
      <c r="E1181" s="2">
        <v>0</v>
      </c>
      <c r="F1181" s="2">
        <v>0</v>
      </c>
      <c r="G1181" s="3">
        <f t="shared" si="38"/>
        <v>28345894.863839999</v>
      </c>
      <c r="H1181" s="3">
        <f t="shared" si="41"/>
        <v>0.26000000536441803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4577634.2699999996</v>
      </c>
      <c r="D1182" s="2">
        <f>BILANCA!E178</f>
        <v>4830912.6899999995</v>
      </c>
      <c r="E1182" s="2">
        <v>0</v>
      </c>
      <c r="F1182" s="2">
        <v>0</v>
      </c>
      <c r="G1182" s="3">
        <f t="shared" si="38"/>
        <v>2449187.0597999999</v>
      </c>
      <c r="H1182" s="3">
        <f t="shared" si="41"/>
        <v>0.58000000007450581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802184.91</v>
      </c>
      <c r="D1183" s="2">
        <f>BILANCA!E179</f>
        <v>910496.57</v>
      </c>
      <c r="E1183" s="2">
        <v>0</v>
      </c>
      <c r="F1183" s="2">
        <v>0</v>
      </c>
      <c r="G1183" s="3">
        <f t="shared" si="38"/>
        <v>453809.80264999997</v>
      </c>
      <c r="H1183" s="3">
        <f t="shared" si="41"/>
        <v>0.52000000001862645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1410485.6</v>
      </c>
      <c r="D1184" s="2">
        <f>BILANCA!E180</f>
        <v>2286319.63</v>
      </c>
      <c r="E1184" s="2">
        <v>0</v>
      </c>
      <c r="F1184" s="2">
        <v>0</v>
      </c>
      <c r="G1184" s="3">
        <f t="shared" si="38"/>
        <v>1041063.7256399998</v>
      </c>
      <c r="H1184" s="3">
        <f t="shared" si="41"/>
        <v>0.77000000001862645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11126.92</v>
      </c>
      <c r="D1185" s="2">
        <f>BILANCA!E181</f>
        <v>11135.789999999999</v>
      </c>
      <c r="E1185" s="2">
        <v>0</v>
      </c>
      <c r="F1185" s="2">
        <v>0</v>
      </c>
      <c r="G1185" s="3">
        <f t="shared" si="38"/>
        <v>5844.7374999999993</v>
      </c>
      <c r="H1185" s="3">
        <f t="shared" si="41"/>
        <v>0.29000000000087311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8410.84</v>
      </c>
      <c r="D1187" s="2">
        <f>BILANCA!E183</f>
        <v>8527.7199999999993</v>
      </c>
      <c r="E1187" s="2">
        <v>0</v>
      </c>
      <c r="F1187" s="2">
        <v>0</v>
      </c>
      <c r="G1187" s="3">
        <f t="shared" si="38"/>
        <v>4507.5315599999994</v>
      </c>
      <c r="H1187" s="3">
        <f t="shared" si="41"/>
        <v>0.44000000000050932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2716.08</v>
      </c>
      <c r="D1188" s="2">
        <f>BILANCA!E184</f>
        <v>2608.0700000000002</v>
      </c>
      <c r="E1188" s="2">
        <v>0</v>
      </c>
      <c r="F1188" s="2">
        <v>0</v>
      </c>
      <c r="G1188" s="3">
        <f t="shared" si="38"/>
        <v>1411.93516</v>
      </c>
      <c r="H1188" s="3">
        <f t="shared" si="41"/>
        <v>0.15000000000009095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5304.3</v>
      </c>
      <c r="D1189" s="2">
        <f>BILANCA!E185</f>
        <v>455304.3</v>
      </c>
      <c r="E1189" s="2">
        <v>0</v>
      </c>
      <c r="F1189" s="2">
        <v>0</v>
      </c>
      <c r="G1189" s="3">
        <f t="shared" si="38"/>
        <v>163948.40909999999</v>
      </c>
      <c r="H1189" s="3">
        <f t="shared" si="41"/>
        <v>0.59999999998854037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16700.78</v>
      </c>
      <c r="E1190" s="2">
        <v>0</v>
      </c>
      <c r="F1190" s="2">
        <v>0</v>
      </c>
      <c r="G1190" s="3">
        <f>B1190/1000*C1190+B1190/500*D1190</f>
        <v>6012.2807999999995</v>
      </c>
      <c r="H1190" s="3">
        <f>ABS(C1190-ROUND(C1190,0))+ABS(D1190-ROUND(D1190,0))</f>
        <v>0.22000000000116415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14000.78</v>
      </c>
      <c r="E1193" s="2">
        <v>0</v>
      </c>
      <c r="F1193" s="2">
        <v>0</v>
      </c>
      <c r="G1193" s="3">
        <f t="shared" si="42"/>
        <v>5124.2854800000005</v>
      </c>
      <c r="H1193" s="3">
        <f t="shared" si="43"/>
        <v>0.21999999999934516</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2700</v>
      </c>
      <c r="E1194" s="2">
        <v>0</v>
      </c>
      <c r="F1194" s="2">
        <v>0</v>
      </c>
      <c r="G1194" s="3">
        <f t="shared" si="42"/>
        <v>993.6</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221622.6</v>
      </c>
      <c r="D1198" s="2">
        <f>BILANCA!E194</f>
        <v>356330.73</v>
      </c>
      <c r="E1198" s="2">
        <v>0</v>
      </c>
      <c r="F1198" s="2">
        <v>0</v>
      </c>
      <c r="G1198" s="3">
        <f t="shared" si="38"/>
        <v>175645.40327999997</v>
      </c>
      <c r="H1198" s="3">
        <f t="shared" si="41"/>
        <v>0.67000000001280569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29972.5</v>
      </c>
      <c r="E1199" s="2">
        <v>0</v>
      </c>
      <c r="F1199" s="2">
        <v>0</v>
      </c>
      <c r="G1199" s="3">
        <f t="shared" si="38"/>
        <v>11329.605</v>
      </c>
      <c r="H1199" s="3">
        <f t="shared" si="41"/>
        <v>0.5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2126909.94</v>
      </c>
      <c r="D1200" s="2">
        <f>BILANCA!E196</f>
        <v>764652.39</v>
      </c>
      <c r="E1200" s="2">
        <v>0</v>
      </c>
      <c r="F1200" s="2">
        <v>0</v>
      </c>
      <c r="G1200" s="3">
        <f t="shared" si="38"/>
        <v>694680.79680000001</v>
      </c>
      <c r="H1200" s="3">
        <f t="shared" si="41"/>
        <v>0.45000000006984919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3120950.96</v>
      </c>
      <c r="D1201" s="2">
        <f>BILANCA!E197</f>
        <v>4598413.28</v>
      </c>
      <c r="E1201" s="2">
        <v>0</v>
      </c>
      <c r="F1201" s="2">
        <v>0</v>
      </c>
      <c r="G1201" s="3">
        <f t="shared" si="38"/>
        <v>2352695.5063200002</v>
      </c>
      <c r="H1201" s="3">
        <f t="shared" si="41"/>
        <v>0.32000000029802322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29117.62</v>
      </c>
      <c r="D1202" s="2">
        <f>BILANCA!E198</f>
        <v>180776.51</v>
      </c>
      <c r="E1202" s="2">
        <v>0</v>
      </c>
      <c r="F1202" s="2">
        <v>0</v>
      </c>
      <c r="G1202" s="3">
        <f t="shared" ref="G1202:G1206" si="44">B1202/1000*C1202+B1202/500*D1202</f>
        <v>75008.762880000009</v>
      </c>
      <c r="H1202" s="3">
        <f t="shared" ref="H1202:H1206" si="45">ABS(C1202-ROUND(C1202,0))+ABS(D1202-ROUND(D1202,0))</f>
        <v>0.86999999999170541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2690906.65</v>
      </c>
      <c r="D1203" s="2">
        <f>BILANCA!E199</f>
        <v>2267318.4</v>
      </c>
      <c r="E1203" s="2">
        <v>0</v>
      </c>
      <c r="F1203" s="2">
        <v>0</v>
      </c>
      <c r="G1203" s="3">
        <f t="shared" si="44"/>
        <v>1394529.88585</v>
      </c>
      <c r="H1203" s="3">
        <f t="shared" si="45"/>
        <v>0.75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400926.69</v>
      </c>
      <c r="D1206" s="2">
        <f>BILANCA!E202</f>
        <v>2150318.37</v>
      </c>
      <c r="E1206" s="2">
        <v>0</v>
      </c>
      <c r="F1206" s="2">
        <v>0</v>
      </c>
      <c r="G1206" s="3">
        <f t="shared" si="44"/>
        <v>921506.43228000007</v>
      </c>
      <c r="H1206" s="3">
        <f t="shared" si="45"/>
        <v>0.6800000001094304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38025145.32</v>
      </c>
      <c r="D1223" s="2">
        <f>BILANCA!E219</f>
        <v>45824161.120000005</v>
      </c>
      <c r="E1223" s="2">
        <v>0</v>
      </c>
      <c r="F1223" s="2">
        <v>0</v>
      </c>
      <c r="G1223" s="3">
        <f t="shared" si="38"/>
        <v>27620448.59028</v>
      </c>
      <c r="H1223" s="3">
        <f t="shared" si="41"/>
        <v>0.44000000506639481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38025145.32</v>
      </c>
      <c r="D1224" s="2">
        <f>BILANCA!E220</f>
        <v>45824161.120000005</v>
      </c>
      <c r="E1224" s="2">
        <v>0</v>
      </c>
      <c r="F1224" s="2">
        <v>0</v>
      </c>
      <c r="G1224" s="3">
        <f t="shared" si="38"/>
        <v>27750122.057840005</v>
      </c>
      <c r="H1224" s="3">
        <f t="shared" si="41"/>
        <v>0.44000000506639481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15428683.810000001</v>
      </c>
      <c r="D1225" s="2">
        <f>BILANCA!E221</f>
        <v>12660687.49</v>
      </c>
      <c r="E1225" s="2">
        <v>0</v>
      </c>
      <c r="F1225" s="2">
        <v>0</v>
      </c>
      <c r="G1225" s="3">
        <f t="shared" si="38"/>
        <v>8761262.6398499999</v>
      </c>
      <c r="H1225" s="3">
        <f t="shared" si="41"/>
        <v>0.67999999970197678</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12528241.300000001</v>
      </c>
      <c r="D1229" s="2">
        <f>BILANCA!E225</f>
        <v>23095253.420000002</v>
      </c>
      <c r="E1229" s="2">
        <v>0</v>
      </c>
      <c r="F1229" s="2">
        <v>0</v>
      </c>
      <c r="G1229" s="3">
        <f t="shared" si="38"/>
        <v>12859405.842660002</v>
      </c>
      <c r="H1229" s="3">
        <f t="shared" si="41"/>
        <v>0.7200000025331974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10068220.210000001</v>
      </c>
      <c r="D1234" s="2">
        <f>BILANCA!E230</f>
        <v>10068220.210000001</v>
      </c>
      <c r="E1234" s="2">
        <v>0</v>
      </c>
      <c r="F1234" s="2">
        <v>0</v>
      </c>
      <c r="G1234" s="3">
        <f t="shared" si="38"/>
        <v>6765843.9811200015</v>
      </c>
      <c r="H1234" s="3">
        <f t="shared" si="41"/>
        <v>0.42000000178813934</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4690652.83</v>
      </c>
      <c r="E1251" s="2">
        <v>0</v>
      </c>
      <c r="F1251" s="2">
        <v>0</v>
      </c>
      <c r="G1251" s="3">
        <f>B1251/1000*C1251+B1251/500*D1251</f>
        <v>2260894.6640599999</v>
      </c>
      <c r="H1251" s="3">
        <f>ABS(C1251-ROUND(C1251,0))+ABS(D1251-ROUND(D1251,0))</f>
        <v>0.16999999992549419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52574.29</v>
      </c>
      <c r="D1252" s="2">
        <f>BILANCA!E248</f>
        <v>50441.18</v>
      </c>
      <c r="E1252" s="2">
        <v>0</v>
      </c>
      <c r="F1252" s="2">
        <v>0</v>
      </c>
      <c r="G1252" s="3">
        <f t="shared" si="38"/>
        <v>37136.509299999998</v>
      </c>
      <c r="H1252" s="3">
        <f t="shared" si="41"/>
        <v>0.47000000000116415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52574.29</v>
      </c>
      <c r="D1254" s="2">
        <f>BILANCA!E250</f>
        <v>50441.18</v>
      </c>
      <c r="E1254" s="2">
        <v>0</v>
      </c>
      <c r="F1254" s="2">
        <v>0</v>
      </c>
      <c r="G1254" s="3">
        <f t="shared" si="38"/>
        <v>37443.422599999998</v>
      </c>
      <c r="H1254" s="3">
        <f t="shared" si="41"/>
        <v>0.47000000000116415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810521938.30999982</v>
      </c>
      <c r="D1255" s="2">
        <f>BILANCA!E251</f>
        <v>834262371.56999993</v>
      </c>
      <c r="E1255" s="2">
        <v>0</v>
      </c>
      <c r="F1255" s="2">
        <v>0</v>
      </c>
      <c r="G1255" s="3">
        <f t="shared" si="38"/>
        <v>607366436.95524991</v>
      </c>
      <c r="H1255" s="3">
        <f t="shared" si="41"/>
        <v>0.73999989032745361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793010632.70999992</v>
      </c>
      <c r="D1256" s="2">
        <f>BILANCA!E252</f>
        <v>803462320.29999995</v>
      </c>
      <c r="E1256" s="2">
        <v>0</v>
      </c>
      <c r="F1256" s="2">
        <v>0</v>
      </c>
      <c r="G1256" s="3">
        <f t="shared" si="38"/>
        <v>590384077.23425996</v>
      </c>
      <c r="H1256" s="3">
        <f t="shared" si="41"/>
        <v>0.59000003337860107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831035778.02999997</v>
      </c>
      <c r="D1257" s="2">
        <f>BILANCA!E253</f>
        <v>849286481.41999996</v>
      </c>
      <c r="E1257" s="2">
        <v>0</v>
      </c>
      <c r="F1257" s="2">
        <v>0</v>
      </c>
      <c r="G1257" s="3">
        <f t="shared" si="38"/>
        <v>624813358.99488997</v>
      </c>
      <c r="H1257" s="3">
        <f t="shared" si="41"/>
        <v>0.44999992847442627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38025145.32</v>
      </c>
      <c r="D1258" s="2">
        <f>BILANCA!E254</f>
        <v>45824161.119999997</v>
      </c>
      <c r="E1258" s="2">
        <v>0</v>
      </c>
      <c r="F1258" s="2">
        <v>0</v>
      </c>
      <c r="G1258" s="3">
        <f t="shared" si="38"/>
        <v>32159019.954879999</v>
      </c>
      <c r="H1258" s="3">
        <f t="shared" si="41"/>
        <v>0.43999999761581421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872965.41000000015</v>
      </c>
      <c r="D1259" s="2">
        <f>BILANCA!E255</f>
        <v>2733133.3299999982</v>
      </c>
      <c r="E1259" s="2">
        <v>0</v>
      </c>
      <c r="F1259" s="2">
        <v>0</v>
      </c>
      <c r="G1259" s="3">
        <f t="shared" si="38"/>
        <v>1578468.7854299992</v>
      </c>
      <c r="H1259" s="3">
        <f t="shared" si="41"/>
        <v>0.73999999836087227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12252699.560000001</v>
      </c>
      <c r="D1260" s="2">
        <f>BILANCA!E256</f>
        <v>25879705.34</v>
      </c>
      <c r="E1260" s="2">
        <v>0</v>
      </c>
      <c r="F1260" s="2">
        <v>0</v>
      </c>
      <c r="G1260" s="3">
        <f t="shared" si="38"/>
        <v>16003027.560000001</v>
      </c>
      <c r="H1260" s="3">
        <f t="shared" si="41"/>
        <v>0.77999999932944775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12252699.560000001</v>
      </c>
      <c r="D1261" s="2">
        <f>BILANCA!E257</f>
        <v>18222139.41</v>
      </c>
      <c r="E1261" s="2">
        <v>0</v>
      </c>
      <c r="F1261" s="2">
        <v>0</v>
      </c>
      <c r="G1261" s="3">
        <f t="shared" si="38"/>
        <v>12222941.573380001</v>
      </c>
      <c r="H1261" s="3">
        <f t="shared" si="41"/>
        <v>0.84999999962747097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7657565.9299999997</v>
      </c>
      <c r="E1263" s="2">
        <v>0</v>
      </c>
      <c r="F1263" s="2">
        <v>0</v>
      </c>
      <c r="G1263" s="3">
        <f t="shared" si="38"/>
        <v>3874728.3605800001</v>
      </c>
      <c r="H1263" s="3">
        <f t="shared" si="41"/>
        <v>7.0000000298023224E-2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11379734.15</v>
      </c>
      <c r="D1264" s="2">
        <f>BILANCA!E260</f>
        <v>23146572.010000002</v>
      </c>
      <c r="E1264" s="2">
        <v>0</v>
      </c>
      <c r="F1264" s="2">
        <v>0</v>
      </c>
      <c r="G1264" s="3">
        <f t="shared" si="38"/>
        <v>14648911.055180002</v>
      </c>
      <c r="H1264" s="3">
        <f t="shared" si="41"/>
        <v>0.16000000201165676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9160765.1500000004</v>
      </c>
      <c r="D1266" s="2">
        <f>BILANCA!E262</f>
        <v>23146572.010000002</v>
      </c>
      <c r="E1266" s="2">
        <v>0</v>
      </c>
      <c r="F1266" s="2">
        <v>0</v>
      </c>
      <c r="G1266" s="3">
        <f t="shared" si="38"/>
        <v>14196200.747520002</v>
      </c>
      <c r="H1266" s="3">
        <f t="shared" si="41"/>
        <v>0.16000000201165676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2218969</v>
      </c>
      <c r="D1267" s="2">
        <f>BILANCA!E263</f>
        <v>0</v>
      </c>
      <c r="E1267" s="2">
        <v>0</v>
      </c>
      <c r="F1267" s="2">
        <v>0</v>
      </c>
      <c r="G1267" s="3">
        <f t="shared" si="38"/>
        <v>570275.03300000005</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664</v>
      </c>
      <c r="E1268" s="2">
        <v>0</v>
      </c>
      <c r="F1268" s="2">
        <v>0</v>
      </c>
      <c r="G1268" s="3">
        <f>B1268/1000*C1268+B1268/500*D1268</f>
        <v>342.62400000000002</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664</v>
      </c>
      <c r="E1270" s="2">
        <v>0</v>
      </c>
      <c r="F1270" s="2">
        <v>0</v>
      </c>
      <c r="G1270" s="3">
        <f t="shared" si="46"/>
        <v>345.28000000000003</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16383400.680000002</v>
      </c>
      <c r="D1278" s="2">
        <f>BILANCA!E274</f>
        <v>27968548.800000001</v>
      </c>
      <c r="E1278" s="2">
        <v>0</v>
      </c>
      <c r="F1278" s="2">
        <v>0</v>
      </c>
      <c r="G1278" s="3">
        <f t="shared" si="38"/>
        <v>19381893.539040003</v>
      </c>
      <c r="H1278" s="3">
        <f t="shared" si="41"/>
        <v>0.51999999769032001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643615.94999999995</v>
      </c>
      <c r="D1279" s="2">
        <f>BILANCA!E275</f>
        <v>1179737.53</v>
      </c>
      <c r="E1279" s="2">
        <v>0</v>
      </c>
      <c r="F1279" s="2">
        <v>0</v>
      </c>
      <c r="G1279" s="3">
        <f t="shared" ref="G1279:G1294" si="48">B1279/1000*C1279+B1279/500*D1279</f>
        <v>807831.48169000004</v>
      </c>
      <c r="H1279" s="3">
        <f t="shared" ref="H1279:H1294" si="49">ABS(C1279-ROUND(C1279,0))+ABS(D1279-ROUND(D1279,0))</f>
        <v>0.52000000001862645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1996.43</v>
      </c>
      <c r="D1281" s="2">
        <f>BILANCA!E277</f>
        <v>12190933.01</v>
      </c>
      <c r="E1281" s="2">
        <v>0</v>
      </c>
      <c r="F1281" s="2">
        <v>0</v>
      </c>
      <c r="G1281" s="3">
        <f t="shared" si="48"/>
        <v>6608026.7239500005</v>
      </c>
      <c r="H1281" s="3">
        <f t="shared" si="49"/>
        <v>0.43999999977654625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1996.43</v>
      </c>
      <c r="D1283" s="2">
        <f>BILANCA!E279</f>
        <v>83441.119999999995</v>
      </c>
      <c r="E1283" s="2">
        <v>0</v>
      </c>
      <c r="F1283" s="2">
        <v>0</v>
      </c>
      <c r="G1283" s="3">
        <f t="shared" si="48"/>
        <v>46103.876910000006</v>
      </c>
      <c r="H1283" s="3">
        <f t="shared" si="49"/>
        <v>0.54999999999540705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1439506.45</v>
      </c>
      <c r="E1286" s="2">
        <v>0</v>
      </c>
      <c r="F1286" s="2">
        <v>0</v>
      </c>
      <c r="G1286" s="3">
        <f t="shared" si="48"/>
        <v>794607.56040000007</v>
      </c>
      <c r="H1286" s="3">
        <f t="shared" si="49"/>
        <v>0.44999999995343387</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10667985.439999999</v>
      </c>
      <c r="E1289" s="2">
        <v>0</v>
      </c>
      <c r="F1289" s="2">
        <v>0</v>
      </c>
      <c r="G1289" s="3">
        <f t="shared" si="48"/>
        <v>5952735.8755200002</v>
      </c>
      <c r="H1289" s="3">
        <f t="shared" si="49"/>
        <v>0.43999999947845936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5623703.7599999998</v>
      </c>
      <c r="D1290" s="2">
        <f>BILANCA!E286</f>
        <v>5589441.4699999997</v>
      </c>
      <c r="E1290" s="2">
        <v>0</v>
      </c>
      <c r="F1290" s="2">
        <v>0</v>
      </c>
      <c r="G1290" s="3">
        <f t="shared" si="48"/>
        <v>4704724.2760000005</v>
      </c>
      <c r="H1290" s="3">
        <f t="shared" si="49"/>
        <v>0.7099999999627471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3994350.73</v>
      </c>
      <c r="D1291" s="2">
        <f>BILANCA!E287</f>
        <v>3392605.58</v>
      </c>
      <c r="E1291" s="2">
        <v>0</v>
      </c>
      <c r="F1291" s="2">
        <v>0</v>
      </c>
      <c r="G1291" s="3">
        <f t="shared" si="48"/>
        <v>3029056.89109</v>
      </c>
      <c r="H1291" s="3">
        <f t="shared" si="49"/>
        <v>0.68999999994412065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51743.23</v>
      </c>
      <c r="D1292" s="2">
        <f>BILANCA!E288</f>
        <v>42208.57</v>
      </c>
      <c r="E1292" s="2">
        <v>0</v>
      </c>
      <c r="F1292" s="2">
        <v>0</v>
      </c>
      <c r="G1292" s="3">
        <f t="shared" si="48"/>
        <v>38397.224340000001</v>
      </c>
      <c r="H1292" s="3">
        <f t="shared" si="49"/>
        <v>0.66000000000349246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6067990.5800000001</v>
      </c>
      <c r="D1294" s="2">
        <f>BILANCA!E290</f>
        <v>5573622.6399999997</v>
      </c>
      <c r="E1294" s="2">
        <v>0</v>
      </c>
      <c r="F1294" s="2">
        <v>0</v>
      </c>
      <c r="G1294" s="3">
        <f t="shared" si="48"/>
        <v>4889126.9842399992</v>
      </c>
      <c r="H1294" s="3">
        <f t="shared" si="49"/>
        <v>0.78000000026077032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254939.51</v>
      </c>
      <c r="D1295" s="2">
        <f>BILANCA!E291</f>
        <v>99033.14</v>
      </c>
      <c r="E1295" s="2">
        <v>0</v>
      </c>
      <c r="F1295" s="2">
        <v>0</v>
      </c>
      <c r="G1295" s="3">
        <f t="shared" si="38"/>
        <v>129106.65015</v>
      </c>
      <c r="H1295" s="3">
        <f t="shared" si="41"/>
        <v>0.6299999999901047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3100</v>
      </c>
      <c r="D1296" s="2">
        <f>BILANCA!E292</f>
        <v>0</v>
      </c>
      <c r="E1296" s="2">
        <v>0</v>
      </c>
      <c r="F1296" s="2">
        <v>0</v>
      </c>
      <c r="G1296" s="3">
        <f t="shared" ref="G1296:G1299" si="50">B1296/1000*C1296+B1296/500*D1296</f>
        <v>886.59999999999991</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251839.51</v>
      </c>
      <c r="D1297" s="2">
        <f>BILANCA!E293</f>
        <v>99033.14</v>
      </c>
      <c r="E1297" s="2">
        <v>0</v>
      </c>
      <c r="F1297" s="2">
        <v>0</v>
      </c>
      <c r="G1297" s="3">
        <f t="shared" si="50"/>
        <v>129122.96172999998</v>
      </c>
      <c r="H1297" s="3">
        <f t="shared" si="51"/>
        <v>0.6299999999901047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118909348.03</v>
      </c>
      <c r="D1301" s="2">
        <f>BILANCA!E297</f>
        <v>200175357.91999999</v>
      </c>
      <c r="E1301" s="2">
        <v>0</v>
      </c>
      <c r="F1301" s="2">
        <v>0</v>
      </c>
      <c r="G1301" s="3">
        <f t="shared" si="38"/>
        <v>151104678.58616999</v>
      </c>
      <c r="H1301" s="3">
        <f t="shared" si="41"/>
        <v>0.11000001430511475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118909348.03</v>
      </c>
      <c r="D1302" s="2">
        <f>BILANCA!E298</f>
        <v>200175357.91999999</v>
      </c>
      <c r="E1302" s="2">
        <v>0</v>
      </c>
      <c r="F1302" s="2">
        <v>0</v>
      </c>
      <c r="G1302" s="3">
        <f t="shared" si="38"/>
        <v>151623938.65003997</v>
      </c>
      <c r="H1302" s="3">
        <f t="shared" si="41"/>
        <v>0.11000001430511475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383575.5</v>
      </c>
      <c r="D1303" s="2">
        <f>BILANCA!E300</f>
        <v>383575.5</v>
      </c>
      <c r="E1303" s="2">
        <v>0</v>
      </c>
      <c r="F1303" s="2">
        <v>0</v>
      </c>
      <c r="G1303" s="3">
        <f t="shared" si="38"/>
        <v>337162.86449999997</v>
      </c>
      <c r="H1303" s="3">
        <f t="shared" si="41"/>
        <v>1</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155.91</v>
      </c>
      <c r="D1304" s="2">
        <f>BILANCA!E301</f>
        <v>0</v>
      </c>
      <c r="E1304" s="2">
        <v>0</v>
      </c>
      <c r="F1304" s="2">
        <v>0</v>
      </c>
      <c r="G1304" s="3">
        <f t="shared" si="38"/>
        <v>45.837539999999997</v>
      </c>
      <c r="H1304" s="3">
        <f t="shared" si="41"/>
        <v>9.0000000000003411E-2</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12252256.9</v>
      </c>
      <c r="D1305" s="2">
        <f>BILANCA!E302</f>
        <v>10910179.699999999</v>
      </c>
      <c r="E1305" s="2">
        <v>0</v>
      </c>
      <c r="F1305" s="2">
        <v>0</v>
      </c>
      <c r="G1305" s="3">
        <f t="shared" si="38"/>
        <v>10051421.808499999</v>
      </c>
      <c r="H1305" s="3">
        <f t="shared" si="41"/>
        <v>0.40000000037252903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6704794.0999999996</v>
      </c>
      <c r="D1306" s="2">
        <f>BILANCA!E303</f>
        <v>18845615.300000001</v>
      </c>
      <c r="E1306" s="2">
        <v>0</v>
      </c>
      <c r="F1306" s="2">
        <v>0</v>
      </c>
      <c r="G1306" s="3">
        <f t="shared" si="38"/>
        <v>13141223.3112</v>
      </c>
      <c r="H1306" s="3">
        <f t="shared" si="41"/>
        <v>0.40000000037252903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179884.44</v>
      </c>
      <c r="D1308" s="2">
        <f>BILANCA!E305</f>
        <v>177459.95</v>
      </c>
      <c r="E1308" s="2">
        <v>0</v>
      </c>
      <c r="F1308" s="2">
        <v>0</v>
      </c>
      <c r="G1308" s="3">
        <f t="shared" ref="G1308:G1581" si="52">B1308/1000*C1308+B1308/500*D1308</f>
        <v>159371.69331999999</v>
      </c>
      <c r="H1308" s="3">
        <f t="shared" si="41"/>
        <v>0.48999999999068677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254939.51</v>
      </c>
      <c r="D1309" s="2">
        <f>BILANCA!E306</f>
        <v>99033.14</v>
      </c>
      <c r="E1309" s="2">
        <v>0</v>
      </c>
      <c r="F1309" s="2">
        <v>0</v>
      </c>
      <c r="G1309" s="3">
        <f t="shared" si="52"/>
        <v>135448.73121</v>
      </c>
      <c r="H1309" s="3">
        <f t="shared" si="41"/>
        <v>0.6299999999901047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28213.27</v>
      </c>
      <c r="D1311" s="2">
        <f>BILANCA!E308</f>
        <v>21588.3</v>
      </c>
      <c r="E1311" s="2">
        <v>0</v>
      </c>
      <c r="F1311" s="2">
        <v>0</v>
      </c>
      <c r="G1311" s="3">
        <f t="shared" si="52"/>
        <v>21488.350869999998</v>
      </c>
      <c r="H1311" s="3">
        <f t="shared" si="41"/>
        <v>0.56999999999970896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32889.67</v>
      </c>
      <c r="D1312" s="2">
        <f>BILANCA!E309</f>
        <v>154661.53</v>
      </c>
      <c r="E1312" s="2">
        <v>0</v>
      </c>
      <c r="F1312" s="2">
        <v>0</v>
      </c>
      <c r="G1312" s="3">
        <f t="shared" si="52"/>
        <v>103348.24445999999</v>
      </c>
      <c r="H1312" s="3">
        <f t="shared" si="41"/>
        <v>0.80000000000291038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3885491.7</v>
      </c>
      <c r="D1314" s="2">
        <f>BILANCA!E311</f>
        <v>4642302.16</v>
      </c>
      <c r="E1314" s="2">
        <v>0</v>
      </c>
      <c r="F1314" s="2">
        <v>0</v>
      </c>
      <c r="G1314" s="3">
        <f t="shared" si="52"/>
        <v>4003709.1900800001</v>
      </c>
      <c r="H1314" s="3">
        <f t="shared" si="41"/>
        <v>0.4599999999627471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396942.79</v>
      </c>
      <c r="D1316" s="2">
        <f>BILANCA!E313</f>
        <v>142222.71</v>
      </c>
      <c r="E1316" s="2">
        <v>0</v>
      </c>
      <c r="F1316" s="2">
        <v>0</v>
      </c>
      <c r="G1316" s="3">
        <f t="shared" ref="G1316:G1325" si="53">B1316/1000*C1316+B1316/500*D1316</f>
        <v>208504.79225999999</v>
      </c>
      <c r="H1316" s="3">
        <f t="shared" ref="H1316:H1325" si="54">ABS(C1316-ROUND(C1316,0))+ABS(D1316-ROUND(D1316,0))</f>
        <v>0.50000000002910383</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4577634.2699999996</v>
      </c>
      <c r="D1340" s="2">
        <f>BILANCA!E337</f>
        <v>4830912.6900000004</v>
      </c>
      <c r="E1340" s="2">
        <v>0</v>
      </c>
      <c r="F1340" s="2">
        <v>0</v>
      </c>
      <c r="G1340" s="3">
        <f t="shared" si="52"/>
        <v>4699021.6845000004</v>
      </c>
      <c r="H1340" s="3">
        <f t="shared" si="41"/>
        <v>0.57999999914318323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3120950.96</v>
      </c>
      <c r="D1342" s="2">
        <f>BILANCA!E339</f>
        <v>4598413.28</v>
      </c>
      <c r="E1342" s="2">
        <v>0</v>
      </c>
      <c r="F1342" s="2">
        <v>0</v>
      </c>
      <c r="G1342" s="3">
        <f t="shared" si="52"/>
        <v>4089502.1366400002</v>
      </c>
      <c r="H1342" s="3">
        <f t="shared" si="41"/>
        <v>0.32000000029802322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38025145.32</v>
      </c>
      <c r="D1346" s="2">
        <f>BILANCA!E343</f>
        <v>45824161.119999997</v>
      </c>
      <c r="E1346" s="2">
        <v>0</v>
      </c>
      <c r="F1346" s="2">
        <v>0</v>
      </c>
      <c r="G1346" s="3">
        <f t="shared" si="52"/>
        <v>43570285.100160003</v>
      </c>
      <c r="H1346" s="3">
        <f t="shared" si="41"/>
        <v>0.43999999761581421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95184.42</v>
      </c>
      <c r="D1347" s="2">
        <f>BILANCA!E344</f>
        <v>58342.97</v>
      </c>
      <c r="E1347" s="2">
        <v>0</v>
      </c>
      <c r="F1347" s="2">
        <v>0</v>
      </c>
      <c r="G1347" s="3">
        <f t="shared" si="52"/>
        <v>71400.311320000008</v>
      </c>
      <c r="H1347" s="3">
        <f t="shared" si="41"/>
        <v>0.44999999999708962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69054.16</v>
      </c>
      <c r="E1368" s="2">
        <v>0</v>
      </c>
      <c r="F1368" s="2">
        <v>0</v>
      </c>
      <c r="G1368" s="3">
        <f t="shared" si="57"/>
        <v>49442.778559999999</v>
      </c>
      <c r="H1368" s="3">
        <f t="shared" si="58"/>
        <v>0.16000000000349246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1355626.46</v>
      </c>
      <c r="E1370" s="2">
        <v>0</v>
      </c>
      <c r="F1370" s="2">
        <v>0</v>
      </c>
      <c r="G1370" s="3">
        <f t="shared" si="57"/>
        <v>976051.05119999999</v>
      </c>
      <c r="H1370" s="3">
        <f t="shared" si="58"/>
        <v>0.4599999999627471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223008.71</v>
      </c>
      <c r="E1371" s="2">
        <v>0</v>
      </c>
      <c r="F1371" s="2">
        <v>0</v>
      </c>
      <c r="G1371" s="3">
        <f t="shared" si="57"/>
        <v>161012.28861999998</v>
      </c>
      <c r="H1371" s="3">
        <f t="shared" si="58"/>
        <v>0.29000000000814907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3042963.5</v>
      </c>
      <c r="E1374" s="2">
        <v>0</v>
      </c>
      <c r="F1374" s="2">
        <v>0</v>
      </c>
      <c r="G1374" s="3">
        <f t="shared" si="59"/>
        <v>2215277.4279999998</v>
      </c>
      <c r="H1374" s="3">
        <f t="shared" si="60"/>
        <v>0.5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5705.41</v>
      </c>
      <c r="D1390" s="2">
        <f>BILANCA!E387</f>
        <v>483393.91</v>
      </c>
      <c r="E1390" s="2">
        <v>0</v>
      </c>
      <c r="F1390" s="2">
        <v>0</v>
      </c>
      <c r="G1390" s="3">
        <f t="shared" ref="G1390:G1399" si="61">B1390/1000*C1390+B1390/500*D1390</f>
        <v>369547.42739999999</v>
      </c>
      <c r="H1390" s="3">
        <f t="shared" ref="H1390:H1399" si="62">ABS(C1390-ROUND(C1390,0))+ABS(D1390-ROUND(D1390,0))</f>
        <v>0.50000000002546585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21207734.800000001</v>
      </c>
      <c r="D1392" s="2">
        <f>BILANCA!E389</f>
        <v>20177018.120000001</v>
      </c>
      <c r="E1392" s="2">
        <v>0</v>
      </c>
      <c r="F1392" s="2">
        <v>0</v>
      </c>
      <c r="G1392" s="3">
        <f t="shared" si="61"/>
        <v>23516596.537280001</v>
      </c>
      <c r="H1392" s="3">
        <f t="shared" si="62"/>
        <v>0.32000000029802322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28385120.75</v>
      </c>
      <c r="D1394" s="2">
        <f>BILANCA!E391</f>
        <v>39149473.960000001</v>
      </c>
      <c r="E1394" s="2">
        <v>0</v>
      </c>
      <c r="F1394" s="2">
        <v>0</v>
      </c>
      <c r="G1394" s="3">
        <f t="shared" si="61"/>
        <v>40966682.369280003</v>
      </c>
      <c r="H1394" s="3">
        <f t="shared" si="62"/>
        <v>0.28999999910593033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13880981.08</v>
      </c>
      <c r="D1395" s="2">
        <f>BILANCA!E392</f>
        <v>15098108.189999999</v>
      </c>
      <c r="E1395" s="2">
        <v>0</v>
      </c>
      <c r="F1395" s="2">
        <v>0</v>
      </c>
      <c r="G1395" s="3">
        <f t="shared" si="61"/>
        <v>16969721.022100002</v>
      </c>
      <c r="H1395" s="3">
        <f t="shared" si="62"/>
        <v>0.26999999955296516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3834099.53</v>
      </c>
      <c r="E1396" s="2">
        <v>0</v>
      </c>
      <c r="F1396" s="2">
        <v>0</v>
      </c>
      <c r="G1396" s="3">
        <f t="shared" si="61"/>
        <v>2959924.8371600001</v>
      </c>
      <c r="H1396" s="3">
        <f t="shared" si="62"/>
        <v>0.47000000020489097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34181811.939999998</v>
      </c>
      <c r="E1399" s="2">
        <v>0</v>
      </c>
      <c r="F1399" s="2">
        <v>0</v>
      </c>
      <c r="G1399" s="3">
        <f t="shared" si="61"/>
        <v>26593449.689319998</v>
      </c>
      <c r="H1399" s="3">
        <f t="shared" si="62"/>
        <v>6.0000002384185791E-2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55429805.990000002</v>
      </c>
      <c r="D1400" s="14">
        <f>BILANCA!E397</f>
        <v>87251452.269999996</v>
      </c>
      <c r="E1400" s="14">
        <v>0</v>
      </c>
      <c r="F1400" s="14">
        <v>0</v>
      </c>
      <c r="G1400" s="15">
        <f t="shared" si="52"/>
        <v>89673757.106700003</v>
      </c>
      <c r="H1400" s="15">
        <f t="shared" si="41"/>
        <v>0.2799999937415123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13069275.18</v>
      </c>
      <c r="D1401" s="7">
        <f>'RAS-funkcijski'!E5</f>
        <v>15128708</v>
      </c>
      <c r="E1401" s="7">
        <v>0</v>
      </c>
      <c r="F1401" s="7">
        <v>0</v>
      </c>
      <c r="G1401" s="8">
        <f t="shared" si="52"/>
        <v>43326.691180000002</v>
      </c>
      <c r="H1401" s="8">
        <f t="shared" si="41"/>
        <v>0.17999999970197678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2215870.08</v>
      </c>
      <c r="D1402" s="2">
        <f>'RAS-funkcijski'!E6</f>
        <v>2032267.52</v>
      </c>
      <c r="E1402" s="2">
        <v>0</v>
      </c>
      <c r="F1402" s="2">
        <v>0</v>
      </c>
      <c r="G1402" s="3">
        <f t="shared" si="52"/>
        <v>12560.810240000001</v>
      </c>
      <c r="H1402" s="3">
        <f t="shared" si="41"/>
        <v>0.56000000005587935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2056801.98</v>
      </c>
      <c r="D1403" s="2">
        <f>'RAS-funkcijski'!E7</f>
        <v>1957216.29</v>
      </c>
      <c r="E1403" s="2">
        <v>0</v>
      </c>
      <c r="F1403" s="2">
        <v>0</v>
      </c>
      <c r="G1403" s="3">
        <f t="shared" si="52"/>
        <v>17913.703679999999</v>
      </c>
      <c r="H1403" s="3">
        <f t="shared" si="41"/>
        <v>0.31000000005587935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159068.1</v>
      </c>
      <c r="D1405" s="2">
        <f>'RAS-funkcijski'!E9</f>
        <v>75051.23</v>
      </c>
      <c r="E1405" s="2">
        <v>0</v>
      </c>
      <c r="F1405" s="2">
        <v>0</v>
      </c>
      <c r="G1405" s="3">
        <f t="shared" si="52"/>
        <v>1545.8528000000001</v>
      </c>
      <c r="H1405" s="3">
        <f t="shared" si="41"/>
        <v>0.33000000000174623</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10853405.1</v>
      </c>
      <c r="D1409" s="2">
        <f>'RAS-funkcijski'!E13</f>
        <v>13093190.48</v>
      </c>
      <c r="E1409" s="2">
        <v>0</v>
      </c>
      <c r="F1409" s="2">
        <v>0</v>
      </c>
      <c r="G1409" s="3">
        <f t="shared" si="52"/>
        <v>333358.07454</v>
      </c>
      <c r="H1409" s="3">
        <f t="shared" si="41"/>
        <v>0.58000000007450581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10852672.369999999</v>
      </c>
      <c r="D1410" s="2">
        <f>'RAS-funkcijski'!E14</f>
        <v>13092490.23</v>
      </c>
      <c r="E1410" s="2">
        <v>0</v>
      </c>
      <c r="F1410" s="2">
        <v>0</v>
      </c>
      <c r="G1410" s="3">
        <f t="shared" si="52"/>
        <v>370376.52830000001</v>
      </c>
      <c r="H1410" s="3">
        <f t="shared" si="41"/>
        <v>0.59999999962747097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732.73</v>
      </c>
      <c r="D1412" s="2">
        <f>'RAS-funkcijski'!E16</f>
        <v>700.25</v>
      </c>
      <c r="E1412" s="2">
        <v>0</v>
      </c>
      <c r="F1412" s="2">
        <v>0</v>
      </c>
      <c r="G1412" s="3">
        <f t="shared" si="52"/>
        <v>25.598760000000002</v>
      </c>
      <c r="H1412" s="3">
        <f t="shared" si="41"/>
        <v>0.51999999999998181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3250</v>
      </c>
      <c r="E1414" s="2">
        <v>0</v>
      </c>
      <c r="F1414" s="2">
        <v>0</v>
      </c>
      <c r="G1414" s="3">
        <f t="shared" si="52"/>
        <v>91</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73305.22</v>
      </c>
      <c r="D1418" s="2">
        <f>'RAS-funkcijski'!E22</f>
        <v>81245.17</v>
      </c>
      <c r="E1418" s="2">
        <v>0</v>
      </c>
      <c r="F1418" s="2">
        <v>0</v>
      </c>
      <c r="G1418" s="3">
        <f t="shared" si="52"/>
        <v>4244.3200799999995</v>
      </c>
      <c r="H1418" s="3">
        <f t="shared" si="41"/>
        <v>0.38999999999941792</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73305.22</v>
      </c>
      <c r="D1420" s="2">
        <f>'RAS-funkcijski'!E24</f>
        <v>81245.17</v>
      </c>
      <c r="E1420" s="2">
        <v>0</v>
      </c>
      <c r="F1420" s="2">
        <v>0</v>
      </c>
      <c r="G1420" s="3">
        <f t="shared" si="52"/>
        <v>4715.9111999999996</v>
      </c>
      <c r="H1420" s="3">
        <f t="shared" si="41"/>
        <v>0.38999999999941792</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1013988.7999999999</v>
      </c>
      <c r="D1424" s="2">
        <f>'RAS-funkcijski'!E28</f>
        <v>1104620.25</v>
      </c>
      <c r="E1424" s="2">
        <v>0</v>
      </c>
      <c r="F1424" s="2">
        <v>0</v>
      </c>
      <c r="G1424" s="3">
        <f t="shared" si="52"/>
        <v>77357.503200000006</v>
      </c>
      <c r="H1424" s="3">
        <f t="shared" si="41"/>
        <v>0.45000000006984919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20391.02</v>
      </c>
      <c r="E1425" s="2">
        <v>0</v>
      </c>
      <c r="F1425" s="2">
        <v>0</v>
      </c>
      <c r="G1425" s="3">
        <f t="shared" si="52"/>
        <v>1019.551</v>
      </c>
      <c r="H1425" s="3">
        <f t="shared" si="41"/>
        <v>2.0000000000436557E-2</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809348.69</v>
      </c>
      <c r="D1426" s="2">
        <f>'RAS-funkcijski'!E30</f>
        <v>936593.75</v>
      </c>
      <c r="E1426" s="2">
        <v>0</v>
      </c>
      <c r="F1426" s="2">
        <v>0</v>
      </c>
      <c r="G1426" s="3">
        <f t="shared" si="52"/>
        <v>69745.94094</v>
      </c>
      <c r="H1426" s="3">
        <f t="shared" si="41"/>
        <v>0.56000000005587935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204640.11</v>
      </c>
      <c r="D1430" s="2">
        <f>'RAS-funkcijski'!E34</f>
        <v>147635.48000000001</v>
      </c>
      <c r="E1430" s="2">
        <v>0</v>
      </c>
      <c r="F1430" s="2">
        <v>0</v>
      </c>
      <c r="G1430" s="3">
        <f t="shared" si="52"/>
        <v>14997.3321</v>
      </c>
      <c r="H1430" s="3">
        <f t="shared" si="41"/>
        <v>0.58999999999650754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12363489.369999999</v>
      </c>
      <c r="D1431" s="2">
        <f>'RAS-funkcijski'!E35</f>
        <v>9012470.8699999992</v>
      </c>
      <c r="E1431" s="2">
        <v>0</v>
      </c>
      <c r="F1431" s="2">
        <v>0</v>
      </c>
      <c r="G1431" s="3">
        <f t="shared" si="52"/>
        <v>942041.36440999992</v>
      </c>
      <c r="H1431" s="3">
        <f t="shared" si="41"/>
        <v>0.5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2095224.5</v>
      </c>
      <c r="D1432" s="2">
        <f>'RAS-funkcijski'!E36</f>
        <v>1964775.79</v>
      </c>
      <c r="E1432" s="2">
        <v>0</v>
      </c>
      <c r="F1432" s="2">
        <v>0</v>
      </c>
      <c r="G1432" s="3">
        <f t="shared" si="52"/>
        <v>192792.83456000002</v>
      </c>
      <c r="H1432" s="3">
        <f t="shared" si="41"/>
        <v>0.7099999999627471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1842102.19</v>
      </c>
      <c r="D1433" s="2">
        <f>'RAS-funkcijski'!E37</f>
        <v>1639191.31</v>
      </c>
      <c r="E1433" s="2">
        <v>0</v>
      </c>
      <c r="F1433" s="2">
        <v>0</v>
      </c>
      <c r="G1433" s="3">
        <f t="shared" si="52"/>
        <v>168975.99873000002</v>
      </c>
      <c r="H1433" s="3">
        <f t="shared" si="41"/>
        <v>0.5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253122.31</v>
      </c>
      <c r="D1434" s="2">
        <f>'RAS-funkcijski'!E38</f>
        <v>325584.48</v>
      </c>
      <c r="E1434" s="2">
        <v>0</v>
      </c>
      <c r="F1434" s="2">
        <v>0</v>
      </c>
      <c r="G1434" s="3">
        <f t="shared" si="52"/>
        <v>30745.903180000001</v>
      </c>
      <c r="H1434" s="3">
        <f t="shared" si="41"/>
        <v>0.78999999997904524</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10210302.119999999</v>
      </c>
      <c r="D1450" s="2">
        <f>'RAS-funkcijski'!E54</f>
        <v>7029049.3099999996</v>
      </c>
      <c r="E1450" s="2">
        <v>0</v>
      </c>
      <c r="F1450" s="2">
        <v>0</v>
      </c>
      <c r="G1450" s="3">
        <f t="shared" si="52"/>
        <v>1213420.037</v>
      </c>
      <c r="H1450" s="3">
        <f t="shared" si="63"/>
        <v>0.4299999987706542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10210302.119999999</v>
      </c>
      <c r="D1451" s="2">
        <f>'RAS-funkcijski'!E55</f>
        <v>7029049.3099999996</v>
      </c>
      <c r="E1451" s="2">
        <v>0</v>
      </c>
      <c r="F1451" s="2">
        <v>0</v>
      </c>
      <c r="G1451" s="3">
        <f t="shared" si="52"/>
        <v>1237688.43774</v>
      </c>
      <c r="H1451" s="3">
        <f t="shared" si="63"/>
        <v>0.4299999987706542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40473.800000000003</v>
      </c>
      <c r="D1457" s="2">
        <f>'RAS-funkcijski'!E61</f>
        <v>1156.82</v>
      </c>
      <c r="E1457" s="2">
        <v>0</v>
      </c>
      <c r="F1457" s="2">
        <v>0</v>
      </c>
      <c r="G1457" s="3">
        <f t="shared" si="52"/>
        <v>2438.8840800000003</v>
      </c>
      <c r="H1457" s="3">
        <f t="shared" si="63"/>
        <v>0.37999999999715328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40473.800000000003</v>
      </c>
      <c r="D1460" s="2">
        <f>'RAS-funkcijski'!E64</f>
        <v>1156.82</v>
      </c>
      <c r="E1460" s="2">
        <v>0</v>
      </c>
      <c r="F1460" s="2">
        <v>0</v>
      </c>
      <c r="G1460" s="3">
        <f t="shared" si="52"/>
        <v>2567.2464</v>
      </c>
      <c r="H1460" s="3">
        <f t="shared" si="63"/>
        <v>0.37999999999715328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17488.95</v>
      </c>
      <c r="D1462" s="2">
        <f>'RAS-funkcijski'!E66</f>
        <v>17488.95</v>
      </c>
      <c r="E1462" s="2">
        <v>0</v>
      </c>
      <c r="F1462" s="2">
        <v>0</v>
      </c>
      <c r="G1462" s="3">
        <f t="shared" si="52"/>
        <v>3252.9447</v>
      </c>
      <c r="H1462" s="3">
        <f t="shared" si="63"/>
        <v>9.9999999998544808E-2</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17488.95</v>
      </c>
      <c r="D1464" s="2">
        <f>'RAS-funkcijski'!E68</f>
        <v>17488.95</v>
      </c>
      <c r="E1464" s="2">
        <v>0</v>
      </c>
      <c r="F1464" s="2">
        <v>0</v>
      </c>
      <c r="G1464" s="3">
        <f t="shared" si="52"/>
        <v>3357.8784000000005</v>
      </c>
      <c r="H1464" s="3">
        <f t="shared" si="63"/>
        <v>9.9999999998544808E-2</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5611576.96</v>
      </c>
      <c r="D1471" s="2">
        <f>'RAS-funkcijski'!E75</f>
        <v>6446653.6299999999</v>
      </c>
      <c r="E1471" s="2">
        <v>0</v>
      </c>
      <c r="F1471" s="2">
        <v>0</v>
      </c>
      <c r="G1471" s="3">
        <f t="shared" si="52"/>
        <v>1313846.7796199999</v>
      </c>
      <c r="H1471" s="3">
        <f t="shared" si="63"/>
        <v>0.41000000014901161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3012675.33</v>
      </c>
      <c r="D1472" s="2">
        <f>'RAS-funkcijski'!E76</f>
        <v>3225598.65</v>
      </c>
      <c r="E1472" s="2">
        <v>0</v>
      </c>
      <c r="F1472" s="2">
        <v>0</v>
      </c>
      <c r="G1472" s="3">
        <f t="shared" si="52"/>
        <v>681398.82935999986</v>
      </c>
      <c r="H1472" s="3">
        <f t="shared" si="63"/>
        <v>0.68000000016763806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129484.04</v>
      </c>
      <c r="D1473" s="2">
        <f>'RAS-funkcijski'!E77</f>
        <v>129804.11</v>
      </c>
      <c r="E1473" s="2">
        <v>0</v>
      </c>
      <c r="F1473" s="2">
        <v>0</v>
      </c>
      <c r="G1473" s="3">
        <f t="shared" si="52"/>
        <v>28403.734980000001</v>
      </c>
      <c r="H1473" s="3">
        <f t="shared" si="63"/>
        <v>0.14999999999417923</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635.5</v>
      </c>
      <c r="D1474" s="2">
        <f>'RAS-funkcijski'!E78</f>
        <v>0</v>
      </c>
      <c r="E1474" s="2">
        <v>0</v>
      </c>
      <c r="F1474" s="2">
        <v>0</v>
      </c>
      <c r="G1474" s="3">
        <f t="shared" si="52"/>
        <v>47.027000000000001</v>
      </c>
      <c r="H1474" s="3">
        <f t="shared" si="63"/>
        <v>0.5</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31657.13</v>
      </c>
      <c r="D1475" s="2">
        <f>'RAS-funkcijski'!E79</f>
        <v>805207.83</v>
      </c>
      <c r="E1475" s="2">
        <v>0</v>
      </c>
      <c r="F1475" s="2">
        <v>0</v>
      </c>
      <c r="G1475" s="3">
        <f t="shared" si="52"/>
        <v>123155.45925</v>
      </c>
      <c r="H1475" s="3">
        <f t="shared" si="63"/>
        <v>0.30000000004292815</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21070</v>
      </c>
      <c r="D1476" s="2">
        <f>'RAS-funkcijski'!E80</f>
        <v>149.97999999999999</v>
      </c>
      <c r="E1476" s="2">
        <v>0</v>
      </c>
      <c r="F1476" s="2">
        <v>0</v>
      </c>
      <c r="G1476" s="3">
        <f t="shared" si="52"/>
        <v>1624.1169599999998</v>
      </c>
      <c r="H1476" s="3">
        <f t="shared" si="63"/>
        <v>2.0000000000010232E-2</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2416054.96</v>
      </c>
      <c r="D1477" s="2">
        <f>'RAS-funkcijski'!E81</f>
        <v>2285893.06</v>
      </c>
      <c r="E1477" s="2">
        <v>0</v>
      </c>
      <c r="F1477" s="2">
        <v>0</v>
      </c>
      <c r="G1477" s="3">
        <f t="shared" si="52"/>
        <v>538063.76315999997</v>
      </c>
      <c r="H1477" s="3">
        <f t="shared" si="63"/>
        <v>0.10000000009313226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12296178.210000001</v>
      </c>
      <c r="D1478" s="2">
        <f>'RAS-funkcijski'!E82</f>
        <v>27249922.199999999</v>
      </c>
      <c r="E1478" s="2">
        <v>0</v>
      </c>
      <c r="F1478" s="2">
        <v>0</v>
      </c>
      <c r="G1478" s="3">
        <f t="shared" si="52"/>
        <v>5210089.76358</v>
      </c>
      <c r="H1478" s="3">
        <f t="shared" si="63"/>
        <v>0.41000000014901161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8548186.8200000003</v>
      </c>
      <c r="D1480" s="2">
        <f>'RAS-funkcijski'!E84</f>
        <v>23739663.16</v>
      </c>
      <c r="E1480" s="2">
        <v>0</v>
      </c>
      <c r="F1480" s="2">
        <v>0</v>
      </c>
      <c r="G1480" s="3">
        <f t="shared" si="52"/>
        <v>4482201.0511999996</v>
      </c>
      <c r="H1480" s="3">
        <f t="shared" si="63"/>
        <v>0.33999999985098839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1178524.21</v>
      </c>
      <c r="D1482" s="2">
        <f>'RAS-funkcijski'!E86</f>
        <v>1443550.77</v>
      </c>
      <c r="E1482" s="2">
        <v>0</v>
      </c>
      <c r="F1482" s="2">
        <v>0</v>
      </c>
      <c r="G1482" s="3">
        <f t="shared" si="52"/>
        <v>333381.31150000001</v>
      </c>
      <c r="H1482" s="3">
        <f t="shared" si="63"/>
        <v>0.43999999994412065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2569467.1800000002</v>
      </c>
      <c r="D1484" s="2">
        <f>'RAS-funkcijski'!E88</f>
        <v>2066708.27</v>
      </c>
      <c r="E1484" s="2">
        <v>0</v>
      </c>
      <c r="F1484" s="2">
        <v>0</v>
      </c>
      <c r="G1484" s="3">
        <f t="shared" si="52"/>
        <v>563042.23248000001</v>
      </c>
      <c r="H1484" s="3">
        <f t="shared" si="63"/>
        <v>0.45000000018626451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7372682.0500000007</v>
      </c>
      <c r="D1503" s="2">
        <f>'RAS-funkcijski'!E107</f>
        <v>7207775.4299999997</v>
      </c>
      <c r="E1503" s="2">
        <v>0</v>
      </c>
      <c r="F1503" s="2">
        <v>0</v>
      </c>
      <c r="G1503" s="3">
        <f t="shared" si="52"/>
        <v>2244187.98973</v>
      </c>
      <c r="H1503" s="3">
        <f t="shared" si="63"/>
        <v>0.48000000044703484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5646707.7000000002</v>
      </c>
      <c r="D1504" s="2">
        <f>'RAS-funkcijski'!E108</f>
        <v>5808667.7699999996</v>
      </c>
      <c r="E1504" s="2">
        <v>0</v>
      </c>
      <c r="F1504" s="2">
        <v>0</v>
      </c>
      <c r="G1504" s="3">
        <f t="shared" si="52"/>
        <v>1795460.4969599997</v>
      </c>
      <c r="H1504" s="3">
        <f t="shared" si="63"/>
        <v>0.53000000026077032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1602474.35</v>
      </c>
      <c r="D1505" s="2">
        <f>'RAS-funkcijski'!E109</f>
        <v>1257607.6599999999</v>
      </c>
      <c r="E1505" s="2">
        <v>0</v>
      </c>
      <c r="F1505" s="2">
        <v>0</v>
      </c>
      <c r="G1505" s="3">
        <f t="shared" si="52"/>
        <v>432357.41535000002</v>
      </c>
      <c r="H1505" s="3">
        <f t="shared" si="63"/>
        <v>0.69000000017695129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123500</v>
      </c>
      <c r="D1509" s="2">
        <f>'RAS-funkcijski'!E113</f>
        <v>141500</v>
      </c>
      <c r="E1509" s="2">
        <v>0</v>
      </c>
      <c r="F1509" s="2">
        <v>0</v>
      </c>
      <c r="G1509" s="3">
        <f t="shared" si="52"/>
        <v>44308.5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1725990.19</v>
      </c>
      <c r="D1510" s="2">
        <f>'RAS-funkcijski'!E114</f>
        <v>5324466.9600000009</v>
      </c>
      <c r="E1510" s="2">
        <v>0</v>
      </c>
      <c r="F1510" s="2">
        <v>0</v>
      </c>
      <c r="G1510" s="3">
        <f t="shared" si="52"/>
        <v>1361241.6521000003</v>
      </c>
      <c r="H1510" s="3">
        <f t="shared" si="63"/>
        <v>0.22999999905005097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1228711.3799999999</v>
      </c>
      <c r="D1511" s="2">
        <f>'RAS-funkcijski'!E115</f>
        <v>4819044.53</v>
      </c>
      <c r="E1511" s="2">
        <v>0</v>
      </c>
      <c r="F1511" s="2">
        <v>0</v>
      </c>
      <c r="G1511" s="3">
        <f t="shared" si="52"/>
        <v>1206214.8488400001</v>
      </c>
      <c r="H1511" s="3">
        <f t="shared" si="63"/>
        <v>0.84999999962747097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320867.37</v>
      </c>
      <c r="D1512" s="2">
        <f>'RAS-funkcijski'!E116</f>
        <v>472782.84</v>
      </c>
      <c r="E1512" s="2">
        <v>0</v>
      </c>
      <c r="F1512" s="2">
        <v>0</v>
      </c>
      <c r="G1512" s="3">
        <f t="shared" si="52"/>
        <v>141840.50160000002</v>
      </c>
      <c r="H1512" s="3">
        <f t="shared" si="63"/>
        <v>0.52999999996973202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907844.01</v>
      </c>
      <c r="D1513" s="2">
        <f>'RAS-funkcijski'!E117</f>
        <v>4346261.6900000004</v>
      </c>
      <c r="E1513" s="2">
        <v>0</v>
      </c>
      <c r="F1513" s="2">
        <v>0</v>
      </c>
      <c r="G1513" s="3">
        <f t="shared" si="52"/>
        <v>1084841.5150700002</v>
      </c>
      <c r="H1513" s="3">
        <f t="shared" si="63"/>
        <v>0.31999999959953129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131975.85</v>
      </c>
      <c r="D1514" s="2">
        <f>'RAS-funkcijski'!E118</f>
        <v>123483.03</v>
      </c>
      <c r="E1514" s="2">
        <v>0</v>
      </c>
      <c r="F1514" s="2">
        <v>0</v>
      </c>
      <c r="G1514" s="3">
        <f t="shared" si="52"/>
        <v>43199.377740000004</v>
      </c>
      <c r="H1514" s="3">
        <f t="shared" si="63"/>
        <v>0.17999999999301508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131975.85</v>
      </c>
      <c r="D1516" s="2">
        <f>'RAS-funkcijski'!E120</f>
        <v>123483.03</v>
      </c>
      <c r="E1516" s="2">
        <v>0</v>
      </c>
      <c r="F1516" s="2">
        <v>0</v>
      </c>
      <c r="G1516" s="3">
        <f t="shared" si="52"/>
        <v>43957.261560000006</v>
      </c>
      <c r="H1516" s="3">
        <f t="shared" si="63"/>
        <v>0.17999999999301508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356502.96</v>
      </c>
      <c r="D1518" s="2">
        <f>'RAS-funkcijski'!E122</f>
        <v>377739.4</v>
      </c>
      <c r="E1518" s="2">
        <v>0</v>
      </c>
      <c r="F1518" s="2">
        <v>0</v>
      </c>
      <c r="G1518" s="3">
        <f t="shared" si="52"/>
        <v>131213.84768000001</v>
      </c>
      <c r="H1518" s="3">
        <f t="shared" si="63"/>
        <v>0.44000000000232831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356502.96</v>
      </c>
      <c r="D1519" s="2">
        <f>'RAS-funkcijski'!E123</f>
        <v>377739.4</v>
      </c>
      <c r="E1519" s="2">
        <v>0</v>
      </c>
      <c r="F1519" s="2">
        <v>0</v>
      </c>
      <c r="G1519" s="3">
        <f t="shared" si="52"/>
        <v>132325.82944</v>
      </c>
      <c r="H1519" s="3">
        <f t="shared" si="63"/>
        <v>0.44000000000232831</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8800</v>
      </c>
      <c r="D1522" s="2">
        <f>'RAS-funkcijski'!E126</f>
        <v>4200</v>
      </c>
      <c r="E1522" s="2">
        <v>0</v>
      </c>
      <c r="F1522" s="2">
        <v>0</v>
      </c>
      <c r="G1522" s="3">
        <f t="shared" si="52"/>
        <v>2098.3999999999996</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3153003.52</v>
      </c>
      <c r="D1525" s="2">
        <f>'RAS-funkcijski'!E129</f>
        <v>3068672.3200000003</v>
      </c>
      <c r="E1525" s="2">
        <v>0</v>
      </c>
      <c r="F1525" s="2">
        <v>0</v>
      </c>
      <c r="G1525" s="3">
        <f t="shared" si="52"/>
        <v>1161293.52</v>
      </c>
      <c r="H1525" s="3">
        <f t="shared" si="63"/>
        <v>0.80000000027939677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299870.17</v>
      </c>
      <c r="D1531" s="2">
        <f>'RAS-funkcijski'!E135</f>
        <v>98962.49</v>
      </c>
      <c r="E1531" s="2">
        <v>0</v>
      </c>
      <c r="F1531" s="2">
        <v>0</v>
      </c>
      <c r="G1531" s="3">
        <f t="shared" si="52"/>
        <v>65211.164650000006</v>
      </c>
      <c r="H1531" s="3">
        <f t="shared" si="63"/>
        <v>0.65999999998894054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12996</v>
      </c>
      <c r="D1535" s="2">
        <f>'RAS-funkcijski'!E139</f>
        <v>9843</v>
      </c>
      <c r="E1535" s="2">
        <v>0</v>
      </c>
      <c r="F1535" s="2">
        <v>0</v>
      </c>
      <c r="G1535" s="3">
        <f t="shared" si="52"/>
        <v>4412.07</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2840137.35</v>
      </c>
      <c r="D1536" s="2">
        <f>'RAS-funkcijski'!E140</f>
        <v>2959866.83</v>
      </c>
      <c r="E1536" s="2">
        <v>0</v>
      </c>
      <c r="F1536" s="2">
        <v>0</v>
      </c>
      <c r="G1536" s="3">
        <f t="shared" si="52"/>
        <v>1191342.4573600001</v>
      </c>
      <c r="H1536" s="3">
        <f t="shared" si="63"/>
        <v>0.52000000001862645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56679489.500000007</v>
      </c>
      <c r="D1537" s="14">
        <f>'RAS-funkcijski'!E141</f>
        <v>74624534.829999983</v>
      </c>
      <c r="E1537" s="14">
        <v>0</v>
      </c>
      <c r="F1537" s="14">
        <v>0</v>
      </c>
      <c r="G1537" s="15">
        <f t="shared" si="52"/>
        <v>28212212.60492</v>
      </c>
      <c r="H1537" s="15">
        <f t="shared" si="63"/>
        <v>0.67000000923871994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2350216.06</v>
      </c>
      <c r="D1538" s="7">
        <f>'P-VRIO'!E5</f>
        <v>11131624.23</v>
      </c>
      <c r="E1538" s="7">
        <v>0</v>
      </c>
      <c r="F1538" s="7">
        <v>0</v>
      </c>
      <c r="G1538" s="8">
        <f t="shared" si="52"/>
        <v>24613.464520000001</v>
      </c>
      <c r="H1538" s="8">
        <f t="shared" si="63"/>
        <v>0.29000000050291419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263428.84000000003</v>
      </c>
      <c r="D1539" s="2">
        <f>'P-VRIO'!E6</f>
        <v>8678795.4800000004</v>
      </c>
      <c r="E1539" s="2">
        <v>0</v>
      </c>
      <c r="F1539" s="2">
        <v>0</v>
      </c>
      <c r="G1539" s="3">
        <f t="shared" si="52"/>
        <v>35242.039600000004</v>
      </c>
      <c r="H1539" s="3">
        <f t="shared" si="63"/>
        <v>0.64000000042142347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8678795.4800000004</v>
      </c>
      <c r="E1540" s="2">
        <v>0</v>
      </c>
      <c r="F1540" s="2">
        <v>0</v>
      </c>
      <c r="G1540" s="3">
        <f t="shared" si="52"/>
        <v>52072.772880000004</v>
      </c>
      <c r="H1540" s="3">
        <f t="shared" si="63"/>
        <v>0.48000000044703484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8678795.4800000004</v>
      </c>
      <c r="E1542" s="2">
        <v>0</v>
      </c>
      <c r="F1542" s="2">
        <v>0</v>
      </c>
      <c r="G1542" s="3">
        <f t="shared" si="52"/>
        <v>86787.954800000007</v>
      </c>
      <c r="H1542" s="3">
        <f t="shared" si="63"/>
        <v>0.48000000044703484</v>
      </c>
      <c r="I1542" s="11">
        <f t="shared" si="64"/>
        <v>41658.218342797241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263428.84000000003</v>
      </c>
      <c r="D1547" s="2">
        <f>'P-VRIO'!E14</f>
        <v>0</v>
      </c>
      <c r="E1547" s="2">
        <v>0</v>
      </c>
      <c r="F1547" s="2">
        <v>0</v>
      </c>
      <c r="G1547" s="3">
        <f t="shared" si="52"/>
        <v>2634.2884000000004</v>
      </c>
      <c r="H1547" s="3">
        <f t="shared" si="63"/>
        <v>0.15999999997438863</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263428.84000000003</v>
      </c>
      <c r="D1553" s="2">
        <f>'P-VRIO'!E20</f>
        <v>0</v>
      </c>
      <c r="E1553" s="2">
        <v>0</v>
      </c>
      <c r="F1553" s="2">
        <v>0</v>
      </c>
      <c r="G1553" s="3">
        <f t="shared" si="52"/>
        <v>4214.8614400000006</v>
      </c>
      <c r="H1553" s="3">
        <f t="shared" si="63"/>
        <v>0.15999999997438863</v>
      </c>
      <c r="I1553" s="11">
        <f t="shared" si="65"/>
        <v>674.37783029205173</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2086787.2200000002</v>
      </c>
      <c r="D1555" s="2">
        <f>'P-VRIO'!E22</f>
        <v>2452828.75</v>
      </c>
      <c r="E1555" s="2">
        <v>0</v>
      </c>
      <c r="F1555" s="2">
        <v>0</v>
      </c>
      <c r="G1555" s="3">
        <f t="shared" si="52"/>
        <v>125864.00495999999</v>
      </c>
      <c r="H1555" s="3">
        <f t="shared" si="63"/>
        <v>0.47000000020489097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2086787.2200000002</v>
      </c>
      <c r="D1556" s="2">
        <f>'P-VRIO'!E23</f>
        <v>2452828.75</v>
      </c>
      <c r="E1556" s="2">
        <v>0</v>
      </c>
      <c r="F1556" s="2">
        <v>0</v>
      </c>
      <c r="G1556" s="3">
        <f t="shared" si="52"/>
        <v>132856.44967999999</v>
      </c>
      <c r="H1556" s="3">
        <f t="shared" si="63"/>
        <v>0.47000000020489097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1276043.6200000001</v>
      </c>
      <c r="D1557" s="2">
        <f>'P-VRIO'!E24</f>
        <v>0</v>
      </c>
      <c r="E1557" s="2">
        <v>0</v>
      </c>
      <c r="F1557" s="2">
        <v>0</v>
      </c>
      <c r="G1557" s="3">
        <f t="shared" si="52"/>
        <v>25520.872400000004</v>
      </c>
      <c r="H1557" s="3">
        <f t="shared" si="63"/>
        <v>0.37999999988824129</v>
      </c>
      <c r="I1557" s="11">
        <f t="shared" ref="I1557:I1562" si="66">G1557*H1557</f>
        <v>9697.931509147822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810743.6</v>
      </c>
      <c r="D1558" s="2">
        <f>'P-VRIO'!E25</f>
        <v>2452828.75</v>
      </c>
      <c r="E1558" s="2">
        <v>0</v>
      </c>
      <c r="F1558" s="2">
        <v>0</v>
      </c>
      <c r="G1558" s="3">
        <f t="shared" si="52"/>
        <v>120044.42310000001</v>
      </c>
      <c r="H1558" s="3">
        <f t="shared" si="63"/>
        <v>0.65000000002328306</v>
      </c>
      <c r="I1558" s="11">
        <f t="shared" si="66"/>
        <v>78028.875017795013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45723730.549999997</v>
      </c>
      <c r="D1582" s="7"/>
      <c r="E1582" s="7">
        <v>0</v>
      </c>
      <c r="F1582" s="7">
        <v>0</v>
      </c>
      <c r="G1582" s="8">
        <f t="shared" ref="G1582:G1686" si="70">B1582/1000*C1582</f>
        <v>45723.73055</v>
      </c>
      <c r="H1582" s="8">
        <f t="shared" ref="H1582:H1686" si="71">ABS(C1582-ROUND(C1582,0))</f>
        <v>0.45000000298023224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107605135.50000001</v>
      </c>
      <c r="D1583" s="2">
        <v>0</v>
      </c>
      <c r="E1583" s="2">
        <v>0</v>
      </c>
      <c r="F1583" s="2">
        <v>0</v>
      </c>
      <c r="G1583" s="3">
        <f t="shared" si="70"/>
        <v>215210.27100000004</v>
      </c>
      <c r="H1583" s="3">
        <f t="shared" si="71"/>
        <v>0.49999998509883881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59336777.460000008</v>
      </c>
      <c r="D1585" s="2">
        <v>0</v>
      </c>
      <c r="E1585" s="2">
        <v>0</v>
      </c>
      <c r="F1585" s="2">
        <v>0</v>
      </c>
      <c r="G1585" s="3">
        <f t="shared" si="70"/>
        <v>237347.10984000005</v>
      </c>
      <c r="H1585" s="3">
        <f t="shared" si="71"/>
        <v>0.46000000834465027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10457596.279999999</v>
      </c>
      <c r="D1586" s="2">
        <v>0</v>
      </c>
      <c r="E1586" s="2">
        <v>0</v>
      </c>
      <c r="F1586" s="2">
        <v>0</v>
      </c>
      <c r="G1586" s="3">
        <f t="shared" si="70"/>
        <v>52287.981399999997</v>
      </c>
      <c r="H1586" s="3">
        <f t="shared" si="71"/>
        <v>0.27999999932944775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17828519.300000001</v>
      </c>
      <c r="D1587" s="2">
        <v>0</v>
      </c>
      <c r="E1587" s="2">
        <v>0</v>
      </c>
      <c r="F1587" s="2">
        <v>0</v>
      </c>
      <c r="G1587" s="3">
        <f t="shared" si="70"/>
        <v>106971.1158</v>
      </c>
      <c r="H1587" s="3">
        <f t="shared" si="71"/>
        <v>0.30000000074505806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673148.76</v>
      </c>
      <c r="D1588" s="2">
        <v>0</v>
      </c>
      <c r="E1588" s="2">
        <v>0</v>
      </c>
      <c r="F1588" s="2">
        <v>0</v>
      </c>
      <c r="G1588" s="3">
        <f t="shared" si="70"/>
        <v>4712.0413200000003</v>
      </c>
      <c r="H1588" s="3">
        <f t="shared" si="71"/>
        <v>0.23999999999068677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3316419.69</v>
      </c>
      <c r="D1589" s="2">
        <v>0</v>
      </c>
      <c r="E1589" s="2">
        <v>0</v>
      </c>
      <c r="F1589" s="2">
        <v>0</v>
      </c>
      <c r="G1589" s="3">
        <f t="shared" si="70"/>
        <v>26531.357520000001</v>
      </c>
      <c r="H1589" s="3">
        <f t="shared" si="71"/>
        <v>0.31000000005587935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474569.12</v>
      </c>
      <c r="D1590" s="2">
        <v>0</v>
      </c>
      <c r="E1590" s="2">
        <v>0</v>
      </c>
      <c r="F1590" s="2">
        <v>0</v>
      </c>
      <c r="G1590" s="3">
        <f>B1590/1000*C1590</f>
        <v>4271.1220799999992</v>
      </c>
      <c r="H1590" s="3">
        <f>ABS(C1590-ROUND(C1590,0))</f>
        <v>0.11999999999534339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4672647.9400000004</v>
      </c>
      <c r="D1591" s="2">
        <v>0</v>
      </c>
      <c r="E1591" s="2">
        <v>0</v>
      </c>
      <c r="F1591" s="2">
        <v>0</v>
      </c>
      <c r="G1591" s="3">
        <f t="shared" si="70"/>
        <v>46726.479400000004</v>
      </c>
      <c r="H1591" s="3">
        <f t="shared" si="71"/>
        <v>5.9999999590218067E-2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8270422.9500000002</v>
      </c>
      <c r="D1592" s="2">
        <v>0</v>
      </c>
      <c r="E1592" s="2">
        <v>0</v>
      </c>
      <c r="F1592" s="2">
        <v>0</v>
      </c>
      <c r="G1592" s="3">
        <f t="shared" si="70"/>
        <v>90974.652449999994</v>
      </c>
      <c r="H1592" s="3">
        <f t="shared" si="71"/>
        <v>4.9999999813735485E-2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13643453.42</v>
      </c>
      <c r="D1593" s="2">
        <v>0</v>
      </c>
      <c r="E1593" s="2">
        <v>0</v>
      </c>
      <c r="F1593" s="2">
        <v>0</v>
      </c>
      <c r="G1593" s="3">
        <f t="shared" si="70"/>
        <v>163721.44104000001</v>
      </c>
      <c r="H1593" s="3">
        <f t="shared" si="71"/>
        <v>0.41999999992549419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23366025.27</v>
      </c>
      <c r="D1594" s="2">
        <v>0</v>
      </c>
      <c r="E1594" s="2">
        <v>0</v>
      </c>
      <c r="F1594" s="2">
        <v>0</v>
      </c>
      <c r="G1594" s="3">
        <f t="shared" si="70"/>
        <v>303758.32850999996</v>
      </c>
      <c r="H1594" s="3">
        <f t="shared" si="71"/>
        <v>0.26999999955296516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14658575.039999999</v>
      </c>
      <c r="D1595" s="2">
        <v>0</v>
      </c>
      <c r="E1595" s="2">
        <v>0</v>
      </c>
      <c r="F1595" s="2">
        <v>0</v>
      </c>
      <c r="G1595" s="3">
        <f t="shared" si="70"/>
        <v>205220.05056</v>
      </c>
      <c r="H1595" s="3">
        <f t="shared" si="71"/>
        <v>3.9999999105930328E-2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16653</v>
      </c>
      <c r="D1597" s="2">
        <v>0</v>
      </c>
      <c r="E1597" s="2">
        <v>0</v>
      </c>
      <c r="F1597" s="2">
        <v>0</v>
      </c>
      <c r="G1597" s="3">
        <f t="shared" si="70"/>
        <v>266.44799999999998</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14641922.039999999</v>
      </c>
      <c r="D1599" s="2">
        <v>0</v>
      </c>
      <c r="E1599" s="2">
        <v>0</v>
      </c>
      <c r="F1599" s="2">
        <v>0</v>
      </c>
      <c r="G1599" s="3">
        <f t="shared" si="70"/>
        <v>263554.59671999997</v>
      </c>
      <c r="H1599" s="3">
        <f t="shared" si="71"/>
        <v>3.9999999105930328E-2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10243757.73</v>
      </c>
      <c r="D1601" s="2">
        <v>0</v>
      </c>
      <c r="E1601" s="2">
        <v>0</v>
      </c>
      <c r="F1601" s="2">
        <v>0</v>
      </c>
      <c r="G1601" s="3">
        <f>B1601/1000*C1601</f>
        <v>204875.15460000001</v>
      </c>
      <c r="H1601" s="3">
        <f>ABS(C1601-ROUND(C1601,0))</f>
        <v>0.26999999955296516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93384726.129999995</v>
      </c>
      <c r="D1602" s="2">
        <v>0</v>
      </c>
      <c r="E1602" s="2">
        <v>0</v>
      </c>
      <c r="F1602" s="2">
        <v>0</v>
      </c>
      <c r="G1602" s="3">
        <f t="shared" si="70"/>
        <v>1961079.2487300001</v>
      </c>
      <c r="H1602" s="3">
        <f t="shared" si="71"/>
        <v>0.12999999523162842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57625914.840000004</v>
      </c>
      <c r="D1604" s="2">
        <v>0</v>
      </c>
      <c r="E1604" s="2">
        <v>0</v>
      </c>
      <c r="F1604" s="2">
        <v>0</v>
      </c>
      <c r="G1604" s="3">
        <f t="shared" si="70"/>
        <v>1325396.0413200001</v>
      </c>
      <c r="H1604" s="3">
        <f t="shared" si="71"/>
        <v>0.15999999642372131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10349284.619999999</v>
      </c>
      <c r="D1605" s="2">
        <v>0</v>
      </c>
      <c r="E1605" s="2">
        <v>0</v>
      </c>
      <c r="F1605" s="2">
        <v>0</v>
      </c>
      <c r="G1605" s="3">
        <f t="shared" si="70"/>
        <v>248382.83087999999</v>
      </c>
      <c r="H1605" s="3">
        <f t="shared" si="71"/>
        <v>0.38000000081956387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16952685.27</v>
      </c>
      <c r="D1606" s="2">
        <v>0</v>
      </c>
      <c r="E1606" s="2">
        <v>0</v>
      </c>
      <c r="F1606" s="2">
        <v>0</v>
      </c>
      <c r="G1606" s="3">
        <f t="shared" si="70"/>
        <v>423817.13175</v>
      </c>
      <c r="H1606" s="3">
        <f t="shared" si="71"/>
        <v>0.26999999955296516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673139.89</v>
      </c>
      <c r="D1607" s="2">
        <v>0</v>
      </c>
      <c r="E1607" s="2">
        <v>0</v>
      </c>
      <c r="F1607" s="2">
        <v>0</v>
      </c>
      <c r="G1607" s="3">
        <f t="shared" si="70"/>
        <v>17501.637139999999</v>
      </c>
      <c r="H1607" s="3">
        <f t="shared" si="71"/>
        <v>0.10999999998603016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2866419.69</v>
      </c>
      <c r="D1608" s="2">
        <v>0</v>
      </c>
      <c r="E1608" s="2">
        <v>0</v>
      </c>
      <c r="F1608" s="2">
        <v>0</v>
      </c>
      <c r="G1608" s="3">
        <f t="shared" si="70"/>
        <v>77393.331630000001</v>
      </c>
      <c r="H1608" s="3">
        <f t="shared" si="71"/>
        <v>0.31000000005587935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457868.34</v>
      </c>
      <c r="D1609" s="2">
        <v>0</v>
      </c>
      <c r="E1609" s="2">
        <v>0</v>
      </c>
      <c r="F1609" s="2">
        <v>0</v>
      </c>
      <c r="G1609" s="3">
        <f>B1609/1000*C1609</f>
        <v>12820.313520000002</v>
      </c>
      <c r="H1609" s="3">
        <f>ABS(C1609-ROUND(C1609,0))</f>
        <v>0.34000000002561137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4537939.8099999996</v>
      </c>
      <c r="D1610" s="2">
        <v>0</v>
      </c>
      <c r="E1610" s="2">
        <v>0</v>
      </c>
      <c r="F1610" s="2">
        <v>0</v>
      </c>
      <c r="G1610" s="3">
        <f t="shared" si="70"/>
        <v>131600.25448999999</v>
      </c>
      <c r="H1610" s="3">
        <f t="shared" si="71"/>
        <v>0.19000000040978193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8240450.4500000002</v>
      </c>
      <c r="D1611" s="2">
        <v>0</v>
      </c>
      <c r="E1611" s="2">
        <v>0</v>
      </c>
      <c r="F1611" s="2">
        <v>0</v>
      </c>
      <c r="G1611" s="3">
        <f t="shared" si="70"/>
        <v>247213.5135</v>
      </c>
      <c r="H1611" s="3">
        <f t="shared" si="71"/>
        <v>0.45000000018626451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13548126.77</v>
      </c>
      <c r="D1612" s="2">
        <v>0</v>
      </c>
      <c r="E1612" s="2">
        <v>0</v>
      </c>
      <c r="F1612" s="2">
        <v>0</v>
      </c>
      <c r="G1612" s="3">
        <f t="shared" si="70"/>
        <v>419991.92986999999</v>
      </c>
      <c r="H1612" s="3">
        <f t="shared" si="71"/>
        <v>0.23000000044703484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21888562.949999999</v>
      </c>
      <c r="D1613" s="2">
        <v>0</v>
      </c>
      <c r="E1613" s="2">
        <v>0</v>
      </c>
      <c r="F1613" s="2">
        <v>0</v>
      </c>
      <c r="G1613" s="3">
        <f t="shared" si="70"/>
        <v>700434.01439999999</v>
      </c>
      <c r="H1613" s="3">
        <f t="shared" si="71"/>
        <v>5.000000074505806E-2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6859559.2400000002</v>
      </c>
      <c r="D1614" s="2">
        <v>0</v>
      </c>
      <c r="E1614" s="2">
        <v>0</v>
      </c>
      <c r="F1614" s="2">
        <v>0</v>
      </c>
      <c r="G1614" s="3">
        <f t="shared" si="70"/>
        <v>226365.45492000002</v>
      </c>
      <c r="H1614" s="3">
        <f t="shared" si="71"/>
        <v>0.24000000022351742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16653</v>
      </c>
      <c r="D1616" s="2">
        <v>0</v>
      </c>
      <c r="E1616" s="2">
        <v>0</v>
      </c>
      <c r="F1616" s="2">
        <v>0</v>
      </c>
      <c r="G1616" s="3">
        <f t="shared" si="70"/>
        <v>582.85500000000002</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6842906.2400000002</v>
      </c>
      <c r="D1618" s="2">
        <v>0</v>
      </c>
      <c r="E1618" s="2">
        <v>0</v>
      </c>
      <c r="F1618" s="2">
        <v>0</v>
      </c>
      <c r="G1618" s="3">
        <f t="shared" si="70"/>
        <v>253187.53088000001</v>
      </c>
      <c r="H1618" s="3">
        <f t="shared" si="71"/>
        <v>0.24000000022351742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7010689.0999999996</v>
      </c>
      <c r="D1620" s="2">
        <v>0</v>
      </c>
      <c r="E1620" s="2">
        <v>0</v>
      </c>
      <c r="F1620" s="2">
        <v>0</v>
      </c>
      <c r="G1620" s="3">
        <f>B1620/1000*C1620</f>
        <v>273416.8749</v>
      </c>
      <c r="H1620" s="3">
        <f>ABS(C1620-ROUND(C1620,0))</f>
        <v>9.999999962747097E-2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59944139.920000017</v>
      </c>
      <c r="D1621" s="2">
        <v>0</v>
      </c>
      <c r="E1621" s="2">
        <v>0</v>
      </c>
      <c r="F1621" s="2">
        <v>0</v>
      </c>
      <c r="G1621" s="3">
        <f t="shared" si="70"/>
        <v>2397765.5968000009</v>
      </c>
      <c r="H1621" s="3">
        <f t="shared" si="71"/>
        <v>7.9999983310699463E-2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59944139.919999994</v>
      </c>
      <c r="D1681" s="2">
        <v>0</v>
      </c>
      <c r="E1681" s="2">
        <v>0</v>
      </c>
      <c r="F1681" s="2">
        <v>0</v>
      </c>
      <c r="G1681" s="3">
        <f t="shared" si="70"/>
        <v>5994413.9919999996</v>
      </c>
      <c r="H1681" s="3">
        <f t="shared" si="71"/>
        <v>8.0000005662441254E-2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4830912.6900000004</v>
      </c>
      <c r="D1683" s="2">
        <v>0</v>
      </c>
      <c r="E1683" s="2">
        <v>0</v>
      </c>
      <c r="F1683" s="2">
        <v>0</v>
      </c>
      <c r="G1683" s="3">
        <f t="shared" si="70"/>
        <v>492753.09438000002</v>
      </c>
      <c r="H1683" s="3">
        <f t="shared" si="71"/>
        <v>0.30999999959021807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4598413.28</v>
      </c>
      <c r="D1684" s="2">
        <v>0</v>
      </c>
      <c r="E1684" s="2">
        <v>0</v>
      </c>
      <c r="F1684" s="2">
        <v>0</v>
      </c>
      <c r="G1684" s="3">
        <f t="shared" si="70"/>
        <v>473636.56783999997</v>
      </c>
      <c r="H1684" s="3">
        <f t="shared" si="71"/>
        <v>0.28000000026077032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45824161.119999997</v>
      </c>
      <c r="D1685" s="2">
        <v>0</v>
      </c>
      <c r="E1685" s="2">
        <v>0</v>
      </c>
      <c r="F1685" s="2">
        <v>0</v>
      </c>
      <c r="G1685" s="3">
        <f>B1685/1000*C1685</f>
        <v>4765712.7564799991</v>
      </c>
      <c r="H1685" s="3">
        <f>ABS(C1685-ROUND(C1685,0))</f>
        <v>0.11999999731779099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4690652.83</v>
      </c>
      <c r="D1686" s="14">
        <v>0</v>
      </c>
      <c r="E1686" s="14">
        <v>0</v>
      </c>
      <c r="F1686" s="14">
        <v>0</v>
      </c>
      <c r="G1686" s="15">
        <f t="shared" si="70"/>
        <v>492518.54715</v>
      </c>
      <c r="H1686" s="15">
        <f t="shared" si="71"/>
        <v>0.16999999992549419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31858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92088567.900000006</v>
      </c>
      <c r="I17" s="275">
        <f>'PR-RAS'!E6</f>
        <v>105634792.58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76968234.120000005</v>
      </c>
      <c r="I18" s="275">
        <f>'PR-RAS'!E152</f>
        <v>83507183.25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872965.40999999689</v>
      </c>
      <c r="I19" s="275">
        <f>'PR-RAS'!E649</f>
        <v>2733133.3300000019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769409189.90999985</v>
      </c>
      <c r="I22" s="275">
        <f>BILANCA!E7</f>
        <v>786750972.80999982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86889053.239999995</v>
      </c>
      <c r="I23" s="275">
        <f>BILANCA!E69</f>
        <v>107505979.86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45776304.839999996</v>
      </c>
      <c r="I24" s="275">
        <f>BILANCA!E177</f>
        <v>59994581.100000001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810521938.30999982</v>
      </c>
      <c r="I25" s="275">
        <f>BILANCA!E251</f>
        <v>834262371.56999993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13069275.18</v>
      </c>
      <c r="I27" s="275">
        <f>'RAS-funkcijski'!E5</f>
        <v>15128708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12363489.369999999</v>
      </c>
      <c r="I28" s="275">
        <f>'RAS-funkcijski'!E35</f>
        <v>9012470.8699999992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2569467.1800000002</v>
      </c>
      <c r="I29" s="275">
        <f>'RAS-funkcijski'!E88</f>
        <v>2066708.27</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1725990.19</v>
      </c>
      <c r="I30" s="275">
        <f>'RAS-funkcijski'!E114</f>
        <v>5324466.9600000009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56679489.500000007</v>
      </c>
      <c r="I31" s="275">
        <f>'RAS-funkcijski'!E141</f>
        <v>74624534.829999983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2350216.06</v>
      </c>
      <c r="I33" s="275">
        <f>'P-VRIO'!E5</f>
        <v>11131624.23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2086787.2200000002</v>
      </c>
      <c r="I34" s="275">
        <f>'P-VRIO'!E22</f>
        <v>2452828.75</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45723730.549999997</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59944139.920000017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59944139.919999994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verticalDpi="598"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1" zoomScaleNormal="100" workbookViewId="0">
      <selection activeCell="D722" sqref="D7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92088567.900000006</v>
      </c>
      <c r="E6" s="60">
        <f>E7+E43+E49+E82+E106+E125+E134+E140</f>
        <v>105634792.58</v>
      </c>
      <c r="F6" s="45">
        <f t="shared" ref="F6:F132" si="0">IF(D6&lt;&gt;0,IF(E6/D6&gt;=100,"&gt;&gt;100",E6/D6*100),"-")</f>
        <v>114.70999602763938</v>
      </c>
    </row>
    <row r="7" spans="1:24" ht="12.75" customHeight="1" x14ac:dyDescent="0.2">
      <c r="A7" s="63">
        <v>61</v>
      </c>
      <c r="B7" s="220" t="s">
        <v>17</v>
      </c>
      <c r="C7" s="247" t="s">
        <v>18</v>
      </c>
      <c r="D7" s="60">
        <f>D8+D17+D23+D29+D36+D39</f>
        <v>39321036.490000002</v>
      </c>
      <c r="E7" s="60">
        <f>E8+E17+E23+E29+E36+E39</f>
        <v>45079858.859999992</v>
      </c>
      <c r="F7" s="45">
        <f t="shared" si="0"/>
        <v>114.64565251596193</v>
      </c>
    </row>
    <row r="8" spans="1:24" ht="12.75" customHeight="1" x14ac:dyDescent="0.2">
      <c r="A8" s="63">
        <v>611</v>
      </c>
      <c r="B8" s="220" t="s">
        <v>19</v>
      </c>
      <c r="C8" s="247" t="s">
        <v>20</v>
      </c>
      <c r="D8" s="60">
        <f>SUM(D9:D14)-D15-D16</f>
        <v>31651035.169999998</v>
      </c>
      <c r="E8" s="60">
        <f>SUM(E9:E14)-E15-E16</f>
        <v>38400175.109999992</v>
      </c>
      <c r="F8" s="45">
        <f t="shared" si="0"/>
        <v>121.32359938229469</v>
      </c>
    </row>
    <row r="9" spans="1:24" ht="12.75" customHeight="1" x14ac:dyDescent="0.2">
      <c r="A9" s="63">
        <v>6111</v>
      </c>
      <c r="B9" s="65" t="s">
        <v>21</v>
      </c>
      <c r="C9" s="247" t="s">
        <v>22</v>
      </c>
      <c r="D9" s="194">
        <v>24167279.059999999</v>
      </c>
      <c r="E9" s="194">
        <v>29073633.289999999</v>
      </c>
      <c r="F9" s="45">
        <f t="shared" si="0"/>
        <v>120.30164098249958</v>
      </c>
    </row>
    <row r="10" spans="1:24" ht="12.75" customHeight="1" x14ac:dyDescent="0.2">
      <c r="A10" s="63">
        <v>6112</v>
      </c>
      <c r="B10" s="65" t="s">
        <v>23</v>
      </c>
      <c r="C10" s="247" t="s">
        <v>24</v>
      </c>
      <c r="D10" s="194">
        <v>3065966.22</v>
      </c>
      <c r="E10" s="194">
        <v>3721050.92</v>
      </c>
      <c r="F10" s="45">
        <f t="shared" si="0"/>
        <v>121.36633781959931</v>
      </c>
    </row>
    <row r="11" spans="1:24" ht="12.75" customHeight="1" x14ac:dyDescent="0.2">
      <c r="A11" s="63">
        <v>6113</v>
      </c>
      <c r="B11" s="65" t="s">
        <v>25</v>
      </c>
      <c r="C11" s="247" t="s">
        <v>26</v>
      </c>
      <c r="D11" s="194">
        <v>3183629.89</v>
      </c>
      <c r="E11" s="194">
        <v>3903899.3</v>
      </c>
      <c r="F11" s="45">
        <f t="shared" si="0"/>
        <v>122.62415654101049</v>
      </c>
    </row>
    <row r="12" spans="1:24" ht="12.75" customHeight="1" x14ac:dyDescent="0.2">
      <c r="A12" s="63">
        <v>6114</v>
      </c>
      <c r="B12" s="65" t="s">
        <v>27</v>
      </c>
      <c r="C12" s="247" t="s">
        <v>28</v>
      </c>
      <c r="D12" s="194">
        <v>3269959.54</v>
      </c>
      <c r="E12" s="194">
        <v>3784845.59</v>
      </c>
      <c r="F12" s="45">
        <f t="shared" si="0"/>
        <v>115.74594559050722</v>
      </c>
    </row>
    <row r="13" spans="1:24" ht="12.75" customHeight="1" x14ac:dyDescent="0.2">
      <c r="A13" s="63">
        <v>6115</v>
      </c>
      <c r="B13" s="65" t="s">
        <v>29</v>
      </c>
      <c r="C13" s="247" t="s">
        <v>30</v>
      </c>
      <c r="D13" s="194">
        <v>1224836.8600000001</v>
      </c>
      <c r="E13" s="194">
        <v>1518983.83</v>
      </c>
      <c r="F13" s="45">
        <f t="shared" si="0"/>
        <v>124.01519578697197</v>
      </c>
    </row>
    <row r="14" spans="1:24" ht="12.75" customHeight="1" x14ac:dyDescent="0.2">
      <c r="A14" s="63">
        <v>6116</v>
      </c>
      <c r="B14" s="65" t="s">
        <v>31</v>
      </c>
      <c r="C14" s="247" t="s">
        <v>32</v>
      </c>
      <c r="D14" s="194">
        <v>3456.79</v>
      </c>
      <c r="E14" s="194">
        <v>2911.39</v>
      </c>
      <c r="F14" s="45">
        <f t="shared" si="0"/>
        <v>84.222356579369873</v>
      </c>
    </row>
    <row r="15" spans="1:24" ht="12.75" customHeight="1" x14ac:dyDescent="0.2">
      <c r="A15" s="63">
        <v>6117</v>
      </c>
      <c r="B15" s="220" t="s">
        <v>33</v>
      </c>
      <c r="C15" s="247" t="s">
        <v>34</v>
      </c>
      <c r="D15" s="194">
        <v>3264093.19</v>
      </c>
      <c r="E15" s="194">
        <v>3605149.21</v>
      </c>
      <c r="F15" s="45">
        <f t="shared" si="0"/>
        <v>110.44872190061461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5164980.51</v>
      </c>
      <c r="E23" s="60">
        <f t="shared" si="2"/>
        <v>4065803.52</v>
      </c>
      <c r="F23" s="45">
        <f t="shared" si="0"/>
        <v>78.718661418530701</v>
      </c>
    </row>
    <row r="24" spans="1:6" ht="12.75" customHeight="1" x14ac:dyDescent="0.2">
      <c r="A24" s="63">
        <v>6131</v>
      </c>
      <c r="B24" s="65" t="s">
        <v>51</v>
      </c>
      <c r="C24" s="247" t="s">
        <v>52</v>
      </c>
      <c r="D24" s="194">
        <v>209697.66</v>
      </c>
      <c r="E24" s="194">
        <v>107409.16</v>
      </c>
      <c r="F24" s="45">
        <f t="shared" si="0"/>
        <v>51.220962599201158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4955282.8499999996</v>
      </c>
      <c r="E27" s="194">
        <v>3958394.36</v>
      </c>
      <c r="F27" s="45">
        <f t="shared" si="0"/>
        <v>79.882309039129822</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2505020.81</v>
      </c>
      <c r="E29" s="60">
        <f>SUM(E30:E35)</f>
        <v>2613880.23</v>
      </c>
      <c r="F29" s="45">
        <f t="shared" si="0"/>
        <v>104.34564932815866</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2505020.81</v>
      </c>
      <c r="E31" s="194">
        <v>2613880.23</v>
      </c>
      <c r="F31" s="45">
        <f t="shared" si="0"/>
        <v>104.34564932815866</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8202903.3900000006</v>
      </c>
      <c r="E49" s="60">
        <f>E50+E53+E58+E61+E64+E68+E71+E74+E77</f>
        <v>7971258.3800000008</v>
      </c>
      <c r="F49" s="45">
        <f t="shared" si="0"/>
        <v>97.176060731345515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1903228.72</v>
      </c>
      <c r="E53" s="60">
        <f t="shared" si="8"/>
        <v>133889.96</v>
      </c>
      <c r="F53" s="45">
        <f t="shared" si="0"/>
        <v>7.0348854340533489</v>
      </c>
    </row>
    <row r="54" spans="1:6" ht="12.75" customHeight="1" x14ac:dyDescent="0.2">
      <c r="A54" s="63">
        <v>6321</v>
      </c>
      <c r="B54" s="65" t="s">
        <v>111</v>
      </c>
      <c r="C54" s="247" t="s">
        <v>112</v>
      </c>
      <c r="D54" s="194">
        <v>35744.92</v>
      </c>
      <c r="E54" s="194">
        <v>133889.96</v>
      </c>
      <c r="F54" s="45">
        <f t="shared" si="0"/>
        <v>374.57059632529604</v>
      </c>
    </row>
    <row r="55" spans="1:6" ht="12.75" customHeight="1" x14ac:dyDescent="0.2">
      <c r="A55" s="63">
        <v>6322</v>
      </c>
      <c r="B55" s="65" t="s">
        <v>113</v>
      </c>
      <c r="C55" s="247" t="s">
        <v>114</v>
      </c>
      <c r="D55" s="194">
        <v>1867483.8</v>
      </c>
      <c r="E55" s="194"/>
      <c r="F55" s="45">
        <f t="shared" si="0"/>
        <v>0</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1522159.87</v>
      </c>
      <c r="E58" s="60">
        <f t="shared" si="9"/>
        <v>1840823.84</v>
      </c>
      <c r="F58" s="45">
        <f t="shared" si="0"/>
        <v>120.9349869406293</v>
      </c>
    </row>
    <row r="59" spans="1:6" ht="24" x14ac:dyDescent="0.2">
      <c r="A59" s="63">
        <v>6331</v>
      </c>
      <c r="B59" s="65" t="s">
        <v>121</v>
      </c>
      <c r="C59" s="247" t="s">
        <v>122</v>
      </c>
      <c r="D59" s="194">
        <v>586861.49</v>
      </c>
      <c r="E59" s="194">
        <v>587483.47</v>
      </c>
      <c r="F59" s="45">
        <f t="shared" si="0"/>
        <v>100.10598412242044</v>
      </c>
    </row>
    <row r="60" spans="1:6" ht="24" x14ac:dyDescent="0.2">
      <c r="A60" s="63">
        <v>6332</v>
      </c>
      <c r="B60" s="65" t="s">
        <v>123</v>
      </c>
      <c r="C60" s="247" t="s">
        <v>124</v>
      </c>
      <c r="D60" s="194">
        <v>935298.38</v>
      </c>
      <c r="E60" s="194">
        <v>1253340.3700000001</v>
      </c>
      <c r="F60" s="45">
        <f t="shared" si="0"/>
        <v>134.00433453118993</v>
      </c>
    </row>
    <row r="61" spans="1:6" ht="12.75" customHeight="1" x14ac:dyDescent="0.2">
      <c r="A61" s="63">
        <v>634</v>
      </c>
      <c r="B61" s="65" t="s">
        <v>125</v>
      </c>
      <c r="C61" s="247" t="s">
        <v>126</v>
      </c>
      <c r="D61" s="60">
        <f t="shared" ref="D61:E61" si="10">SUM(D62:D63)</f>
        <v>400274.53</v>
      </c>
      <c r="E61" s="60">
        <f t="shared" si="10"/>
        <v>419523.37</v>
      </c>
      <c r="F61" s="45">
        <f t="shared" si="0"/>
        <v>104.80890952517012</v>
      </c>
    </row>
    <row r="62" spans="1:6" ht="12.75" customHeight="1" x14ac:dyDescent="0.2">
      <c r="A62" s="63">
        <v>6341</v>
      </c>
      <c r="B62" s="65" t="s">
        <v>127</v>
      </c>
      <c r="C62" s="247" t="s">
        <v>128</v>
      </c>
      <c r="D62" s="194">
        <v>400274.53</v>
      </c>
      <c r="E62" s="194">
        <v>419523.37</v>
      </c>
      <c r="F62" s="45">
        <f t="shared" si="0"/>
        <v>104.80890952517012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1098253.29</v>
      </c>
      <c r="E64" s="60">
        <f>SUM(E65:E67)</f>
        <v>967074.98</v>
      </c>
      <c r="F64" s="45">
        <f t="shared" si="0"/>
        <v>88.055732571490864</v>
      </c>
    </row>
    <row r="65" spans="1:6" ht="12.75" customHeight="1" x14ac:dyDescent="0.2">
      <c r="A65" s="63">
        <v>6351</v>
      </c>
      <c r="B65" s="65" t="s">
        <v>133</v>
      </c>
      <c r="C65" s="247" t="s">
        <v>134</v>
      </c>
      <c r="D65" s="194">
        <v>1098253.29</v>
      </c>
      <c r="E65" s="194">
        <v>967074.98</v>
      </c>
      <c r="F65" s="45">
        <f t="shared" si="0"/>
        <v>88.055732571490864</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3278986.9800000004</v>
      </c>
      <c r="E74" s="60">
        <f t="shared" si="13"/>
        <v>4609946.2300000004</v>
      </c>
      <c r="F74" s="45">
        <f t="shared" si="0"/>
        <v>140.59056221077157</v>
      </c>
    </row>
    <row r="75" spans="1:6" ht="12.75" customHeight="1" x14ac:dyDescent="0.2">
      <c r="A75" s="63" t="s">
        <v>153</v>
      </c>
      <c r="B75" s="65" t="s">
        <v>154</v>
      </c>
      <c r="C75" s="247" t="s">
        <v>153</v>
      </c>
      <c r="D75" s="194">
        <v>416003.74</v>
      </c>
      <c r="E75" s="194">
        <v>419281.21</v>
      </c>
      <c r="F75" s="45">
        <f t="shared" si="0"/>
        <v>100.78784628234352</v>
      </c>
    </row>
    <row r="76" spans="1:6" ht="12.75" customHeight="1" x14ac:dyDescent="0.2">
      <c r="A76" s="63" t="s">
        <v>155</v>
      </c>
      <c r="B76" s="65" t="s">
        <v>156</v>
      </c>
      <c r="C76" s="247" t="s">
        <v>155</v>
      </c>
      <c r="D76" s="194">
        <v>2862983.24</v>
      </c>
      <c r="E76" s="194">
        <v>4190665.02</v>
      </c>
      <c r="F76" s="45">
        <f t="shared" si="0"/>
        <v>146.37406749192147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28496578.389999997</v>
      </c>
      <c r="E82" s="60">
        <f t="shared" si="15"/>
        <v>33584897.189999998</v>
      </c>
      <c r="F82" s="45">
        <f t="shared" si="0"/>
        <v>117.85589389140694</v>
      </c>
    </row>
    <row r="83" spans="1:6" ht="12.75" customHeight="1" x14ac:dyDescent="0.2">
      <c r="A83" s="63">
        <v>641</v>
      </c>
      <c r="B83" s="64" t="s">
        <v>169</v>
      </c>
      <c r="C83" s="247" t="s">
        <v>170</v>
      </c>
      <c r="D83" s="60">
        <f t="shared" ref="D83:E83" si="16">SUM(D84:D90)</f>
        <v>1006186.34</v>
      </c>
      <c r="E83" s="60">
        <f t="shared" si="16"/>
        <v>3491274.35</v>
      </c>
      <c r="F83" s="45">
        <f t="shared" si="0"/>
        <v>346.98089322103101</v>
      </c>
    </row>
    <row r="84" spans="1:6" ht="12.75" customHeight="1" x14ac:dyDescent="0.2">
      <c r="A84" s="63">
        <v>6412</v>
      </c>
      <c r="B84" s="64" t="s">
        <v>171</v>
      </c>
      <c r="C84" s="247" t="s">
        <v>172</v>
      </c>
      <c r="D84" s="194">
        <v>481.78</v>
      </c>
      <c r="E84" s="194">
        <v>448.52</v>
      </c>
      <c r="F84" s="45">
        <f t="shared" si="0"/>
        <v>93.096434057038479</v>
      </c>
    </row>
    <row r="85" spans="1:6" ht="12.75" customHeight="1" x14ac:dyDescent="0.2">
      <c r="A85" s="63">
        <v>6413</v>
      </c>
      <c r="B85" s="64" t="s">
        <v>173</v>
      </c>
      <c r="C85" s="247" t="s">
        <v>174</v>
      </c>
      <c r="D85" s="194">
        <v>122010.31</v>
      </c>
      <c r="E85" s="194">
        <v>163136.87</v>
      </c>
      <c r="F85" s="45">
        <f t="shared" si="0"/>
        <v>133.70744652644518</v>
      </c>
    </row>
    <row r="86" spans="1:6" ht="12.75" customHeight="1" x14ac:dyDescent="0.2">
      <c r="A86" s="63">
        <v>6414</v>
      </c>
      <c r="B86" s="64" t="s">
        <v>175</v>
      </c>
      <c r="C86" s="247" t="s">
        <v>176</v>
      </c>
      <c r="D86" s="194">
        <v>104695.01</v>
      </c>
      <c r="E86" s="194">
        <v>325867.26</v>
      </c>
      <c r="F86" s="45">
        <f t="shared" si="0"/>
        <v>311.25386014099433</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778146.4</v>
      </c>
      <c r="E88" s="194">
        <v>497231.18</v>
      </c>
      <c r="F88" s="45">
        <f t="shared" si="0"/>
        <v>63.899438460423383</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852.84</v>
      </c>
      <c r="E90" s="194">
        <v>2504590.52</v>
      </c>
      <c r="F90" s="45" t="str">
        <f t="shared" si="0"/>
        <v>&gt;&gt;100</v>
      </c>
    </row>
    <row r="91" spans="1:6" ht="12.75" customHeight="1" x14ac:dyDescent="0.2">
      <c r="A91" s="63">
        <v>642</v>
      </c>
      <c r="B91" s="64" t="s">
        <v>185</v>
      </c>
      <c r="C91" s="247" t="s">
        <v>186</v>
      </c>
      <c r="D91" s="60">
        <f t="shared" ref="D91:E91" si="17">SUM(D92:D97)</f>
        <v>27490392.049999997</v>
      </c>
      <c r="E91" s="60">
        <f t="shared" si="17"/>
        <v>30093622.84</v>
      </c>
      <c r="F91" s="45">
        <f t="shared" si="0"/>
        <v>109.46960227145979</v>
      </c>
    </row>
    <row r="92" spans="1:6" ht="12.75" customHeight="1" x14ac:dyDescent="0.2">
      <c r="A92" s="63">
        <v>6421</v>
      </c>
      <c r="B92" s="64" t="s">
        <v>187</v>
      </c>
      <c r="C92" s="247" t="s">
        <v>188</v>
      </c>
      <c r="D92" s="194">
        <v>2450037.15</v>
      </c>
      <c r="E92" s="194">
        <v>2498415.2599999998</v>
      </c>
      <c r="F92" s="45">
        <f t="shared" si="0"/>
        <v>101.97458679351045</v>
      </c>
    </row>
    <row r="93" spans="1:6" ht="12.75" customHeight="1" x14ac:dyDescent="0.2">
      <c r="A93" s="63">
        <v>6422</v>
      </c>
      <c r="B93" s="64" t="s">
        <v>189</v>
      </c>
      <c r="C93" s="247" t="s">
        <v>190</v>
      </c>
      <c r="D93" s="194">
        <v>6090784.2000000002</v>
      </c>
      <c r="E93" s="194">
        <v>7193722.3099999996</v>
      </c>
      <c r="F93" s="45">
        <f t="shared" si="0"/>
        <v>118.1083104208486</v>
      </c>
    </row>
    <row r="94" spans="1:6" ht="12.75" customHeight="1" x14ac:dyDescent="0.2">
      <c r="A94" s="63">
        <v>6423</v>
      </c>
      <c r="B94" s="64" t="s">
        <v>191</v>
      </c>
      <c r="C94" s="247" t="s">
        <v>192</v>
      </c>
      <c r="D94" s="194">
        <v>698678.02</v>
      </c>
      <c r="E94" s="194">
        <v>569715.86</v>
      </c>
      <c r="F94" s="45">
        <f t="shared" si="0"/>
        <v>81.541975515416951</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18250892.68</v>
      </c>
      <c r="E97" s="194">
        <v>19831769.41</v>
      </c>
      <c r="F97" s="45">
        <f t="shared" si="0"/>
        <v>108.66191455792398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15139293.109999999</v>
      </c>
      <c r="E106" s="60">
        <f>E107+E112+E120+E124</f>
        <v>17707617.370000001</v>
      </c>
      <c r="F106" s="45">
        <f t="shared" si="0"/>
        <v>116.96462471093541</v>
      </c>
    </row>
    <row r="107" spans="1:6" ht="12.75" customHeight="1" x14ac:dyDescent="0.2">
      <c r="A107" s="63">
        <v>651</v>
      </c>
      <c r="B107" s="64" t="s">
        <v>217</v>
      </c>
      <c r="C107" s="247" t="s">
        <v>218</v>
      </c>
      <c r="D107" s="60">
        <f t="shared" ref="D107:E107" si="19">SUM(D108:D111)</f>
        <v>5744986.5099999998</v>
      </c>
      <c r="E107" s="60">
        <f t="shared" si="19"/>
        <v>6839381.3100000005</v>
      </c>
      <c r="F107" s="45">
        <f t="shared" si="0"/>
        <v>119.04956257242804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3554179.32</v>
      </c>
      <c r="E109" s="194">
        <v>4558221.9800000004</v>
      </c>
      <c r="F109" s="45">
        <f t="shared" si="0"/>
        <v>128.24963429250948</v>
      </c>
    </row>
    <row r="110" spans="1:6" ht="12.75" customHeight="1" x14ac:dyDescent="0.2">
      <c r="A110" s="63">
        <v>6513</v>
      </c>
      <c r="B110" s="64" t="s">
        <v>223</v>
      </c>
      <c r="C110" s="247" t="s">
        <v>224</v>
      </c>
      <c r="D110" s="194">
        <v>27986.33</v>
      </c>
      <c r="E110" s="194">
        <v>9682.77</v>
      </c>
      <c r="F110" s="45">
        <f t="shared" si="0"/>
        <v>34.598212770306077</v>
      </c>
    </row>
    <row r="111" spans="1:6" ht="12.75" customHeight="1" x14ac:dyDescent="0.2">
      <c r="A111" s="63">
        <v>6514</v>
      </c>
      <c r="B111" s="64" t="s">
        <v>225</v>
      </c>
      <c r="C111" s="247" t="s">
        <v>226</v>
      </c>
      <c r="D111" s="194">
        <v>2162820.86</v>
      </c>
      <c r="E111" s="194">
        <v>2271476.56</v>
      </c>
      <c r="F111" s="45">
        <f t="shared" si="0"/>
        <v>105.02379563696276</v>
      </c>
    </row>
    <row r="112" spans="1:6" ht="12.75" customHeight="1" x14ac:dyDescent="0.2">
      <c r="A112" s="63">
        <v>652</v>
      </c>
      <c r="B112" s="64" t="s">
        <v>227</v>
      </c>
      <c r="C112" s="247" t="s">
        <v>228</v>
      </c>
      <c r="D112" s="60">
        <f t="shared" ref="D112:E112" si="20">SUM(D113:D119)</f>
        <v>8669.1</v>
      </c>
      <c r="E112" s="60">
        <f t="shared" si="20"/>
        <v>2001.69</v>
      </c>
      <c r="F112" s="45">
        <f t="shared" si="0"/>
        <v>23.089940132193654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8669.1</v>
      </c>
      <c r="E117" s="194">
        <v>2001.69</v>
      </c>
      <c r="F117" s="45">
        <f t="shared" si="0"/>
        <v>23.089940132193654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9385637.5</v>
      </c>
      <c r="E120" s="60">
        <f t="shared" si="21"/>
        <v>10866234.370000001</v>
      </c>
      <c r="F120" s="45">
        <f t="shared" si="0"/>
        <v>115.77513376155856</v>
      </c>
    </row>
    <row r="121" spans="1:6" ht="12.75" customHeight="1" x14ac:dyDescent="0.2">
      <c r="A121" s="63">
        <v>6531</v>
      </c>
      <c r="B121" s="64" t="s">
        <v>245</v>
      </c>
      <c r="C121" s="247" t="s">
        <v>246</v>
      </c>
      <c r="D121" s="194">
        <v>1626397.14</v>
      </c>
      <c r="E121" s="194">
        <v>2910572.95</v>
      </c>
      <c r="F121" s="45">
        <f t="shared" si="0"/>
        <v>178.9583170319643</v>
      </c>
    </row>
    <row r="122" spans="1:6" ht="12.75" customHeight="1" x14ac:dyDescent="0.2">
      <c r="A122" s="63">
        <v>6532</v>
      </c>
      <c r="B122" s="64" t="s">
        <v>247</v>
      </c>
      <c r="C122" s="247" t="s">
        <v>248</v>
      </c>
      <c r="D122" s="194">
        <v>7759240.3600000003</v>
      </c>
      <c r="E122" s="194">
        <v>7955661.4199999999</v>
      </c>
      <c r="F122" s="45">
        <f t="shared" si="0"/>
        <v>102.5314470345909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381031.18</v>
      </c>
      <c r="E125" s="60">
        <f t="shared" si="22"/>
        <v>608614.53</v>
      </c>
      <c r="F125" s="45">
        <f t="shared" si="0"/>
        <v>159.72827473069265</v>
      </c>
    </row>
    <row r="126" spans="1:6" ht="12.75" customHeight="1" x14ac:dyDescent="0.2">
      <c r="A126" s="63">
        <v>661</v>
      </c>
      <c r="B126" s="65" t="s">
        <v>255</v>
      </c>
      <c r="C126" s="247" t="s">
        <v>256</v>
      </c>
      <c r="D126" s="60">
        <f t="shared" ref="D126:E126" si="23">SUM(D127:D128)</f>
        <v>177750.63</v>
      </c>
      <c r="E126" s="60">
        <f t="shared" si="23"/>
        <v>186780.54</v>
      </c>
      <c r="F126" s="45">
        <f t="shared" si="0"/>
        <v>105.0801001380417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177750.63</v>
      </c>
      <c r="E128" s="194">
        <v>186780.54</v>
      </c>
      <c r="F128" s="45">
        <f t="shared" si="0"/>
        <v>105.0801001380417</v>
      </c>
    </row>
    <row r="129" spans="1:6" ht="36" x14ac:dyDescent="0.2">
      <c r="A129" s="63">
        <v>663</v>
      </c>
      <c r="B129" s="182" t="s">
        <v>261</v>
      </c>
      <c r="C129" s="247" t="s">
        <v>262</v>
      </c>
      <c r="D129" s="60">
        <f t="shared" ref="D129:E129" si="24">SUM(D130:D133)</f>
        <v>203280.55</v>
      </c>
      <c r="E129" s="60">
        <f t="shared" si="24"/>
        <v>421833.99</v>
      </c>
      <c r="F129" s="45">
        <f t="shared" si="0"/>
        <v>207.51320773187598</v>
      </c>
    </row>
    <row r="130" spans="1:6" ht="12.75" customHeight="1" x14ac:dyDescent="0.2">
      <c r="A130" s="63">
        <v>6631</v>
      </c>
      <c r="B130" s="65" t="s">
        <v>263</v>
      </c>
      <c r="C130" s="247" t="s">
        <v>264</v>
      </c>
      <c r="D130" s="194">
        <v>199084</v>
      </c>
      <c r="E130" s="194">
        <v>400000</v>
      </c>
      <c r="F130" s="45">
        <f t="shared" si="0"/>
        <v>200.92021458278916</v>
      </c>
    </row>
    <row r="131" spans="1:6" ht="12.75" customHeight="1" x14ac:dyDescent="0.2">
      <c r="A131" s="63">
        <v>6632</v>
      </c>
      <c r="B131" s="182" t="s">
        <v>265</v>
      </c>
      <c r="C131" s="247" t="s">
        <v>266</v>
      </c>
      <c r="D131" s="194">
        <v>4196.55</v>
      </c>
      <c r="E131" s="194">
        <v>21833.99</v>
      </c>
      <c r="F131" s="45">
        <f t="shared" si="0"/>
        <v>520.28428113569487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547725.34000000008</v>
      </c>
      <c r="E140" s="60">
        <f t="shared" si="28"/>
        <v>682546.25</v>
      </c>
      <c r="F140" s="45">
        <f t="shared" si="26"/>
        <v>124.61469283126465</v>
      </c>
    </row>
    <row r="141" spans="1:6" ht="12.75" customHeight="1" x14ac:dyDescent="0.2">
      <c r="A141" s="63">
        <v>681</v>
      </c>
      <c r="B141" s="65" t="s">
        <v>285</v>
      </c>
      <c r="C141" s="247" t="s">
        <v>286</v>
      </c>
      <c r="D141" s="60">
        <f t="shared" ref="D141:E141" si="29">SUM(D142:D150)</f>
        <v>291486.64</v>
      </c>
      <c r="E141" s="60">
        <f t="shared" si="29"/>
        <v>441035.58</v>
      </c>
      <c r="F141" s="45">
        <f t="shared" si="26"/>
        <v>151.30558985482148</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291486.64</v>
      </c>
      <c r="E150" s="194">
        <v>441035.58</v>
      </c>
      <c r="F150" s="45">
        <f t="shared" si="26"/>
        <v>151.30558985482148</v>
      </c>
    </row>
    <row r="151" spans="1:6" ht="12.75" customHeight="1" x14ac:dyDescent="0.2">
      <c r="A151" s="63">
        <v>683</v>
      </c>
      <c r="B151" s="64" t="s">
        <v>305</v>
      </c>
      <c r="C151" s="247" t="s">
        <v>306</v>
      </c>
      <c r="D151" s="194">
        <v>256238.7</v>
      </c>
      <c r="E151" s="194">
        <v>241510.67</v>
      </c>
      <c r="F151" s="45">
        <f t="shared" si="26"/>
        <v>94.252222634598127</v>
      </c>
    </row>
    <row r="152" spans="1:6" ht="12.75" customHeight="1" x14ac:dyDescent="0.2">
      <c r="A152" s="63">
        <v>3</v>
      </c>
      <c r="B152" s="64" t="s">
        <v>307</v>
      </c>
      <c r="C152" s="247" t="s">
        <v>13</v>
      </c>
      <c r="D152" s="60">
        <f>D153+D164+D202+D221+D230+D262+D273</f>
        <v>76968234.120000005</v>
      </c>
      <c r="E152" s="60">
        <f>E153+E164+E202+E221+E230+E262+E273</f>
        <v>83507183.25</v>
      </c>
      <c r="F152" s="45">
        <f t="shared" si="26"/>
        <v>108.4956465544022</v>
      </c>
    </row>
    <row r="153" spans="1:6" ht="12.75" customHeight="1" x14ac:dyDescent="0.2">
      <c r="A153" s="63">
        <v>31</v>
      </c>
      <c r="B153" s="64" t="s">
        <v>308</v>
      </c>
      <c r="C153" s="247" t="s">
        <v>309</v>
      </c>
      <c r="D153" s="60">
        <f t="shared" ref="D153:E153" si="30">D154+D159+D160</f>
        <v>8293890.7400000002</v>
      </c>
      <c r="E153" s="60">
        <f t="shared" si="30"/>
        <v>10385080.68</v>
      </c>
      <c r="F153" s="45">
        <f t="shared" si="26"/>
        <v>125.21361813840339</v>
      </c>
    </row>
    <row r="154" spans="1:6" ht="12.75" customHeight="1" x14ac:dyDescent="0.2">
      <c r="A154" s="63">
        <v>311</v>
      </c>
      <c r="B154" s="64" t="s">
        <v>310</v>
      </c>
      <c r="C154" s="247" t="s">
        <v>311</v>
      </c>
      <c r="D154" s="60">
        <f t="shared" ref="D154:E154" si="31">SUM(D155:D158)</f>
        <v>6421547.7400000002</v>
      </c>
      <c r="E154" s="60">
        <f t="shared" si="31"/>
        <v>8152986.3499999996</v>
      </c>
      <c r="F154" s="45">
        <f t="shared" si="26"/>
        <v>126.96294849939089</v>
      </c>
    </row>
    <row r="155" spans="1:6" ht="12.75" customHeight="1" x14ac:dyDescent="0.2">
      <c r="A155" s="63">
        <v>3111</v>
      </c>
      <c r="B155" s="64" t="s">
        <v>312</v>
      </c>
      <c r="C155" s="247" t="s">
        <v>313</v>
      </c>
      <c r="D155" s="194">
        <v>6375954.79</v>
      </c>
      <c r="E155" s="194">
        <v>8084718.5499999998</v>
      </c>
      <c r="F155" s="45">
        <f t="shared" si="26"/>
        <v>126.80012353098884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45592.95</v>
      </c>
      <c r="E157" s="194">
        <v>68267.8</v>
      </c>
      <c r="F157" s="45">
        <f t="shared" si="26"/>
        <v>149.73323726584923</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844138.23</v>
      </c>
      <c r="E159" s="194">
        <v>918035.01</v>
      </c>
      <c r="F159" s="45">
        <f t="shared" si="26"/>
        <v>108.75410890939034</v>
      </c>
    </row>
    <row r="160" spans="1:6" ht="12.75" customHeight="1" x14ac:dyDescent="0.2">
      <c r="A160" s="63">
        <v>313</v>
      </c>
      <c r="B160" s="65" t="s">
        <v>322</v>
      </c>
      <c r="C160" s="247" t="s">
        <v>323</v>
      </c>
      <c r="D160" s="60">
        <f t="shared" ref="D160:E160" si="32">SUM(D161:D163)</f>
        <v>1028204.77</v>
      </c>
      <c r="E160" s="60">
        <f t="shared" si="32"/>
        <v>1314059.32</v>
      </c>
      <c r="F160" s="45">
        <f t="shared" si="26"/>
        <v>127.80132502205763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1028204.77</v>
      </c>
      <c r="E162" s="194">
        <v>1314059.32</v>
      </c>
      <c r="F162" s="45">
        <f t="shared" si="26"/>
        <v>127.80132502205763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17786760.119999997</v>
      </c>
      <c r="E164" s="60">
        <f>E165+E170+E178+E188+E189+E194</f>
        <v>18225489.199999999</v>
      </c>
      <c r="F164" s="45">
        <f t="shared" si="26"/>
        <v>102.46660480627206</v>
      </c>
    </row>
    <row r="165" spans="1:6" ht="12.75" customHeight="1" x14ac:dyDescent="0.2">
      <c r="A165" s="63">
        <v>321</v>
      </c>
      <c r="B165" s="64" t="s">
        <v>332</v>
      </c>
      <c r="C165" s="247" t="s">
        <v>333</v>
      </c>
      <c r="D165" s="60">
        <f t="shared" ref="D165:E165" si="33">SUM(D166:D169)</f>
        <v>268180.86</v>
      </c>
      <c r="E165" s="60">
        <f t="shared" si="33"/>
        <v>248131.03</v>
      </c>
      <c r="F165" s="45">
        <f t="shared" si="26"/>
        <v>92.523765491690952</v>
      </c>
    </row>
    <row r="166" spans="1:6" ht="12.75" customHeight="1" x14ac:dyDescent="0.2">
      <c r="A166" s="63">
        <v>3211</v>
      </c>
      <c r="B166" s="64" t="s">
        <v>334</v>
      </c>
      <c r="C166" s="247" t="s">
        <v>335</v>
      </c>
      <c r="D166" s="194">
        <v>92055.27</v>
      </c>
      <c r="E166" s="194">
        <v>71240.78</v>
      </c>
      <c r="F166" s="45">
        <f t="shared" si="26"/>
        <v>77.389138068901431</v>
      </c>
    </row>
    <row r="167" spans="1:6" ht="12.75" customHeight="1" x14ac:dyDescent="0.2">
      <c r="A167" s="63">
        <v>3212</v>
      </c>
      <c r="B167" s="64" t="s">
        <v>336</v>
      </c>
      <c r="C167" s="247" t="s">
        <v>337</v>
      </c>
      <c r="D167" s="194">
        <v>159524.91</v>
      </c>
      <c r="E167" s="194">
        <v>162832.31</v>
      </c>
      <c r="F167" s="45">
        <f t="shared" si="26"/>
        <v>102.07328121984209</v>
      </c>
    </row>
    <row r="168" spans="1:6" ht="12.75" customHeight="1" x14ac:dyDescent="0.2">
      <c r="A168" s="63">
        <v>3213</v>
      </c>
      <c r="B168" s="64" t="s">
        <v>338</v>
      </c>
      <c r="C168" s="247" t="s">
        <v>339</v>
      </c>
      <c r="D168" s="194">
        <v>16600.68</v>
      </c>
      <c r="E168" s="194">
        <v>14057.94</v>
      </c>
      <c r="F168" s="45">
        <f t="shared" si="26"/>
        <v>84.682916603416245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813337.21000000008</v>
      </c>
      <c r="E170" s="60">
        <f t="shared" si="34"/>
        <v>827626.93</v>
      </c>
      <c r="F170" s="45">
        <f t="shared" si="26"/>
        <v>101.75692441269224</v>
      </c>
    </row>
    <row r="171" spans="1:6" ht="12.75" customHeight="1" x14ac:dyDescent="0.2">
      <c r="A171" s="63">
        <v>3221</v>
      </c>
      <c r="B171" s="64" t="s">
        <v>344</v>
      </c>
      <c r="C171" s="247" t="s">
        <v>345</v>
      </c>
      <c r="D171" s="194">
        <v>172554.08</v>
      </c>
      <c r="E171" s="194">
        <v>164840.47</v>
      </c>
      <c r="F171" s="45">
        <f t="shared" si="26"/>
        <v>95.529743486795567</v>
      </c>
    </row>
    <row r="172" spans="1:6" ht="12.75" customHeight="1" x14ac:dyDescent="0.2">
      <c r="A172" s="63">
        <v>3222</v>
      </c>
      <c r="B172" s="64" t="s">
        <v>346</v>
      </c>
      <c r="C172" s="247" t="s">
        <v>347</v>
      </c>
      <c r="D172" s="194">
        <v>1704.97</v>
      </c>
      <c r="E172" s="194">
        <v>2210</v>
      </c>
      <c r="F172" s="45">
        <f t="shared" si="26"/>
        <v>129.62104905071644</v>
      </c>
    </row>
    <row r="173" spans="1:6" ht="12.75" customHeight="1" x14ac:dyDescent="0.2">
      <c r="A173" s="63">
        <v>3223</v>
      </c>
      <c r="B173" s="65" t="s">
        <v>348</v>
      </c>
      <c r="C173" s="247" t="s">
        <v>349</v>
      </c>
      <c r="D173" s="194">
        <v>521147.53</v>
      </c>
      <c r="E173" s="194">
        <v>546054.16</v>
      </c>
      <c r="F173" s="45">
        <f t="shared" si="26"/>
        <v>104.77918987738461</v>
      </c>
    </row>
    <row r="174" spans="1:6" ht="12.75" customHeight="1" x14ac:dyDescent="0.2">
      <c r="A174" s="63">
        <v>3224</v>
      </c>
      <c r="B174" s="65" t="s">
        <v>350</v>
      </c>
      <c r="C174" s="247" t="s">
        <v>351</v>
      </c>
      <c r="D174" s="194">
        <v>85213.36</v>
      </c>
      <c r="E174" s="194">
        <v>96636.28</v>
      </c>
      <c r="F174" s="45">
        <f t="shared" si="26"/>
        <v>113.40508108118257</v>
      </c>
    </row>
    <row r="175" spans="1:6" ht="12.75" customHeight="1" x14ac:dyDescent="0.2">
      <c r="A175" s="63">
        <v>3225</v>
      </c>
      <c r="B175" s="65" t="s">
        <v>352</v>
      </c>
      <c r="C175" s="247" t="s">
        <v>353</v>
      </c>
      <c r="D175" s="194">
        <v>10749.34</v>
      </c>
      <c r="E175" s="194">
        <v>9871.68</v>
      </c>
      <c r="F175" s="45">
        <f t="shared" si="26"/>
        <v>91.835219650694839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21967.93</v>
      </c>
      <c r="E177" s="194">
        <v>8014.34</v>
      </c>
      <c r="F177" s="45">
        <f t="shared" si="26"/>
        <v>36.48199898670471</v>
      </c>
    </row>
    <row r="178" spans="1:6" ht="12.75" customHeight="1" x14ac:dyDescent="0.2">
      <c r="A178" s="63">
        <v>323</v>
      </c>
      <c r="B178" s="65" t="s">
        <v>358</v>
      </c>
      <c r="C178" s="247" t="s">
        <v>359</v>
      </c>
      <c r="D178" s="60">
        <f t="shared" ref="D178:E178" si="35">SUM(D179:D187)</f>
        <v>15805404.450000001</v>
      </c>
      <c r="E178" s="60">
        <f t="shared" si="35"/>
        <v>15851989.560000001</v>
      </c>
      <c r="F178" s="45">
        <f t="shared" si="26"/>
        <v>100.29474165085348</v>
      </c>
    </row>
    <row r="179" spans="1:6" ht="12.75" customHeight="1" x14ac:dyDescent="0.2">
      <c r="A179" s="63">
        <v>3231</v>
      </c>
      <c r="B179" s="65" t="s">
        <v>360</v>
      </c>
      <c r="C179" s="247" t="s">
        <v>361</v>
      </c>
      <c r="D179" s="194">
        <v>252053.76000000001</v>
      </c>
      <c r="E179" s="194">
        <v>304292.63</v>
      </c>
      <c r="F179" s="45">
        <f t="shared" si="26"/>
        <v>120.72528892249019</v>
      </c>
    </row>
    <row r="180" spans="1:6" ht="12.75" customHeight="1" x14ac:dyDescent="0.2">
      <c r="A180" s="63">
        <v>3232</v>
      </c>
      <c r="B180" s="65" t="s">
        <v>362</v>
      </c>
      <c r="C180" s="247" t="s">
        <v>363</v>
      </c>
      <c r="D180" s="194">
        <v>6240218.3300000001</v>
      </c>
      <c r="E180" s="194">
        <v>5959850.8200000003</v>
      </c>
      <c r="F180" s="45">
        <f t="shared" si="26"/>
        <v>95.507088131001339</v>
      </c>
    </row>
    <row r="181" spans="1:6" ht="12.75" customHeight="1" x14ac:dyDescent="0.2">
      <c r="A181" s="63">
        <v>3233</v>
      </c>
      <c r="B181" s="65" t="s">
        <v>364</v>
      </c>
      <c r="C181" s="247" t="s">
        <v>365</v>
      </c>
      <c r="D181" s="194">
        <v>1119595.1499999999</v>
      </c>
      <c r="E181" s="194">
        <v>1094485.1299999999</v>
      </c>
      <c r="F181" s="45">
        <f t="shared" si="26"/>
        <v>97.757223224841582</v>
      </c>
    </row>
    <row r="182" spans="1:6" ht="12.75" customHeight="1" x14ac:dyDescent="0.2">
      <c r="A182" s="63">
        <v>3234</v>
      </c>
      <c r="B182" s="65" t="s">
        <v>366</v>
      </c>
      <c r="C182" s="247" t="s">
        <v>367</v>
      </c>
      <c r="D182" s="194">
        <v>2165566.3199999998</v>
      </c>
      <c r="E182" s="194">
        <v>2363088.37</v>
      </c>
      <c r="F182" s="45">
        <f t="shared" si="26"/>
        <v>109.12103444608429</v>
      </c>
    </row>
    <row r="183" spans="1:6" ht="12.75" customHeight="1" x14ac:dyDescent="0.2">
      <c r="A183" s="63">
        <v>3235</v>
      </c>
      <c r="B183" s="64" t="s">
        <v>368</v>
      </c>
      <c r="C183" s="247" t="s">
        <v>369</v>
      </c>
      <c r="D183" s="194">
        <v>375680.25</v>
      </c>
      <c r="E183" s="194">
        <v>346586.21</v>
      </c>
      <c r="F183" s="45">
        <f t="shared" si="26"/>
        <v>92.255637606714757</v>
      </c>
    </row>
    <row r="184" spans="1:6" ht="12.75" customHeight="1" x14ac:dyDescent="0.2">
      <c r="A184" s="63">
        <v>3236</v>
      </c>
      <c r="B184" s="64" t="s">
        <v>370</v>
      </c>
      <c r="C184" s="247" t="s">
        <v>371</v>
      </c>
      <c r="D184" s="194">
        <v>18181.77</v>
      </c>
      <c r="E184" s="194">
        <v>61012.43</v>
      </c>
      <c r="F184" s="45">
        <f t="shared" si="26"/>
        <v>335.56925425852381</v>
      </c>
    </row>
    <row r="185" spans="1:6" ht="12.75" customHeight="1" x14ac:dyDescent="0.2">
      <c r="A185" s="63">
        <v>3237</v>
      </c>
      <c r="B185" s="64" t="s">
        <v>372</v>
      </c>
      <c r="C185" s="247" t="s">
        <v>373</v>
      </c>
      <c r="D185" s="194">
        <v>1342079.25</v>
      </c>
      <c r="E185" s="194">
        <v>1087459.96</v>
      </c>
      <c r="F185" s="45">
        <f t="shared" si="26"/>
        <v>81.027998905429769</v>
      </c>
    </row>
    <row r="186" spans="1:6" ht="12.75" customHeight="1" x14ac:dyDescent="0.2">
      <c r="A186" s="63">
        <v>3238</v>
      </c>
      <c r="B186" s="64" t="s">
        <v>374</v>
      </c>
      <c r="C186" s="247" t="s">
        <v>375</v>
      </c>
      <c r="D186" s="194">
        <v>355922.21</v>
      </c>
      <c r="E186" s="194">
        <v>651132.18999999994</v>
      </c>
      <c r="F186" s="45">
        <f t="shared" si="26"/>
        <v>182.94227550452663</v>
      </c>
    </row>
    <row r="187" spans="1:6" ht="12.75" customHeight="1" x14ac:dyDescent="0.2">
      <c r="A187" s="63">
        <v>3239</v>
      </c>
      <c r="B187" s="64" t="s">
        <v>376</v>
      </c>
      <c r="C187" s="247" t="s">
        <v>377</v>
      </c>
      <c r="D187" s="194">
        <v>3936107.41</v>
      </c>
      <c r="E187" s="194">
        <v>3984081.82</v>
      </c>
      <c r="F187" s="45">
        <f t="shared" si="26"/>
        <v>101.2188287819107</v>
      </c>
    </row>
    <row r="188" spans="1:6" ht="12.75" customHeight="1" x14ac:dyDescent="0.2">
      <c r="A188" s="63">
        <v>324</v>
      </c>
      <c r="B188" s="64" t="s">
        <v>378</v>
      </c>
      <c r="C188" s="247" t="s">
        <v>379</v>
      </c>
      <c r="D188" s="194">
        <v>9113.31</v>
      </c>
      <c r="E188" s="194">
        <v>6832.78</v>
      </c>
      <c r="F188" s="45">
        <f t="shared" si="26"/>
        <v>74.975832052240079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890724.29000000015</v>
      </c>
      <c r="E194" s="60">
        <f t="shared" si="36"/>
        <v>1290908.9000000001</v>
      </c>
      <c r="F194" s="45">
        <f t="shared" si="26"/>
        <v>144.92800011101076</v>
      </c>
    </row>
    <row r="195" spans="1:6" ht="12.75" customHeight="1" x14ac:dyDescent="0.2">
      <c r="A195" s="63">
        <v>3291</v>
      </c>
      <c r="B195" s="183" t="s">
        <v>392</v>
      </c>
      <c r="C195" s="247" t="s">
        <v>393</v>
      </c>
      <c r="D195" s="194">
        <v>93760.82</v>
      </c>
      <c r="E195" s="194">
        <v>94839.42</v>
      </c>
      <c r="F195" s="45">
        <f t="shared" si="26"/>
        <v>101.15037389818049</v>
      </c>
    </row>
    <row r="196" spans="1:6" ht="12.75" customHeight="1" x14ac:dyDescent="0.2">
      <c r="A196" s="63">
        <v>3292</v>
      </c>
      <c r="B196" s="64" t="s">
        <v>394</v>
      </c>
      <c r="C196" s="247" t="s">
        <v>395</v>
      </c>
      <c r="D196" s="194">
        <v>19737.27</v>
      </c>
      <c r="E196" s="194">
        <v>18973.73</v>
      </c>
      <c r="F196" s="45">
        <f t="shared" si="26"/>
        <v>96.131481202820851</v>
      </c>
    </row>
    <row r="197" spans="1:6" ht="12.75" customHeight="1" x14ac:dyDescent="0.2">
      <c r="A197" s="63">
        <v>3293</v>
      </c>
      <c r="B197" s="64" t="s">
        <v>396</v>
      </c>
      <c r="C197" s="247" t="s">
        <v>397</v>
      </c>
      <c r="D197" s="194">
        <v>331441.44</v>
      </c>
      <c r="E197" s="194">
        <v>317466.38</v>
      </c>
      <c r="F197" s="45">
        <f t="shared" si="26"/>
        <v>95.783550783510961</v>
      </c>
    </row>
    <row r="198" spans="1:6" ht="12.75" customHeight="1" x14ac:dyDescent="0.2">
      <c r="A198" s="63">
        <v>3294</v>
      </c>
      <c r="B198" s="64" t="s">
        <v>398</v>
      </c>
      <c r="C198" s="247" t="s">
        <v>399</v>
      </c>
      <c r="D198" s="194">
        <v>63416.27</v>
      </c>
      <c r="E198" s="194">
        <v>69617.37</v>
      </c>
      <c r="F198" s="45">
        <f t="shared" si="26"/>
        <v>109.77840544705641</v>
      </c>
    </row>
    <row r="199" spans="1:6" ht="12.75" customHeight="1" x14ac:dyDescent="0.2">
      <c r="A199" s="63">
        <v>3295</v>
      </c>
      <c r="B199" s="64" t="s">
        <v>400</v>
      </c>
      <c r="C199" s="247" t="s">
        <v>401</v>
      </c>
      <c r="D199" s="194">
        <v>277743.33</v>
      </c>
      <c r="E199" s="194">
        <v>527223.39</v>
      </c>
      <c r="F199" s="45">
        <f t="shared" si="26"/>
        <v>189.8239608490328</v>
      </c>
    </row>
    <row r="200" spans="1:6" ht="12.75" customHeight="1" x14ac:dyDescent="0.2">
      <c r="A200" s="63" t="s">
        <v>402</v>
      </c>
      <c r="B200" s="64" t="s">
        <v>403</v>
      </c>
      <c r="C200" s="247" t="s">
        <v>402</v>
      </c>
      <c r="D200" s="194">
        <v>31222.92</v>
      </c>
      <c r="E200" s="194">
        <v>72494.58</v>
      </c>
      <c r="F200" s="45">
        <f t="shared" si="26"/>
        <v>232.1838572433328</v>
      </c>
    </row>
    <row r="201" spans="1:6" ht="12.75" customHeight="1" x14ac:dyDescent="0.2">
      <c r="A201" s="63">
        <v>3299</v>
      </c>
      <c r="B201" s="64" t="s">
        <v>404</v>
      </c>
      <c r="C201" s="247" t="s">
        <v>405</v>
      </c>
      <c r="D201" s="194">
        <v>73402.240000000005</v>
      </c>
      <c r="E201" s="194">
        <v>190294.03</v>
      </c>
      <c r="F201" s="45">
        <f t="shared" si="26"/>
        <v>259.24825999860491</v>
      </c>
    </row>
    <row r="202" spans="1:6" ht="12.75" customHeight="1" x14ac:dyDescent="0.2">
      <c r="A202" s="63">
        <v>34</v>
      </c>
      <c r="B202" s="183" t="s">
        <v>406</v>
      </c>
      <c r="C202" s="247" t="s">
        <v>407</v>
      </c>
      <c r="D202" s="60">
        <f t="shared" ref="D202:E202" si="37">D203+D208+D216</f>
        <v>596536.76</v>
      </c>
      <c r="E202" s="60">
        <f t="shared" si="37"/>
        <v>675107.48</v>
      </c>
      <c r="F202" s="45">
        <f t="shared" si="26"/>
        <v>113.1711447254315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269637.57</v>
      </c>
      <c r="E208" s="60">
        <f t="shared" si="39"/>
        <v>320584.81</v>
      </c>
      <c r="F208" s="45">
        <f t="shared" si="26"/>
        <v>118.89471114874681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125634.32</v>
      </c>
      <c r="E210" s="194">
        <v>105521.31</v>
      </c>
      <c r="F210" s="45">
        <f t="shared" si="26"/>
        <v>83.990831486173505</v>
      </c>
    </row>
    <row r="211" spans="1:6" ht="24" x14ac:dyDescent="0.2">
      <c r="A211" s="63">
        <v>3423</v>
      </c>
      <c r="B211" s="183" t="s">
        <v>424</v>
      </c>
      <c r="C211" s="247" t="s">
        <v>425</v>
      </c>
      <c r="D211" s="194">
        <v>144003.25</v>
      </c>
      <c r="E211" s="194">
        <v>215063.5</v>
      </c>
      <c r="F211" s="45">
        <f t="shared" si="26"/>
        <v>149.34628211516059</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326899.18999999994</v>
      </c>
      <c r="E216" s="60">
        <f t="shared" si="40"/>
        <v>354522.67</v>
      </c>
      <c r="F216" s="45">
        <f t="shared" si="26"/>
        <v>108.45015247667027</v>
      </c>
    </row>
    <row r="217" spans="1:6" ht="12.75" customHeight="1" x14ac:dyDescent="0.2">
      <c r="A217" s="63">
        <v>3431</v>
      </c>
      <c r="B217" s="182" t="s">
        <v>436</v>
      </c>
      <c r="C217" s="247" t="s">
        <v>437</v>
      </c>
      <c r="D217" s="194">
        <v>325406.90999999997</v>
      </c>
      <c r="E217" s="194">
        <v>345423.86</v>
      </c>
      <c r="F217" s="45">
        <f t="shared" si="26"/>
        <v>106.15135984666091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1417.62</v>
      </c>
      <c r="E219" s="194">
        <v>1013.81</v>
      </c>
      <c r="F219" s="45">
        <f t="shared" si="26"/>
        <v>71.514933480058133</v>
      </c>
    </row>
    <row r="220" spans="1:6" ht="12.75" customHeight="1" x14ac:dyDescent="0.2">
      <c r="A220" s="63">
        <v>3434</v>
      </c>
      <c r="B220" s="65" t="s">
        <v>442</v>
      </c>
      <c r="C220" s="247" t="s">
        <v>443</v>
      </c>
      <c r="D220" s="194">
        <v>74.66</v>
      </c>
      <c r="E220" s="194">
        <v>8085</v>
      </c>
      <c r="F220" s="45" t="str">
        <f t="shared" si="26"/>
        <v>&gt;&gt;100</v>
      </c>
    </row>
    <row r="221" spans="1:6" ht="12.75" customHeight="1" x14ac:dyDescent="0.2">
      <c r="A221" s="63">
        <v>35</v>
      </c>
      <c r="B221" s="65" t="s">
        <v>444</v>
      </c>
      <c r="C221" s="247" t="s">
        <v>445</v>
      </c>
      <c r="D221" s="60">
        <f t="shared" ref="D221:E221" si="41">D222+D225+D229</f>
        <v>2389231.9400000004</v>
      </c>
      <c r="E221" s="60">
        <f t="shared" si="41"/>
        <v>3316419.69</v>
      </c>
      <c r="F221" s="45">
        <f t="shared" si="26"/>
        <v>138.80693768056688</v>
      </c>
    </row>
    <row r="222" spans="1:6" ht="24" x14ac:dyDescent="0.2">
      <c r="A222" s="63">
        <v>351</v>
      </c>
      <c r="B222" s="65" t="s">
        <v>446</v>
      </c>
      <c r="C222" s="247" t="s">
        <v>447</v>
      </c>
      <c r="D222" s="60">
        <f t="shared" ref="D222:E222" si="42">SUM(D223:D224)</f>
        <v>2107697.6800000002</v>
      </c>
      <c r="E222" s="60">
        <f t="shared" si="42"/>
        <v>2945205.63</v>
      </c>
      <c r="F222" s="45">
        <f t="shared" si="26"/>
        <v>139.73567736716396</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2107697.6800000002</v>
      </c>
      <c r="E224" s="194">
        <v>2945205.63</v>
      </c>
      <c r="F224" s="45">
        <f t="shared" si="26"/>
        <v>139.73567736716396</v>
      </c>
    </row>
    <row r="225" spans="1:6" ht="36" x14ac:dyDescent="0.2">
      <c r="A225" s="63">
        <v>352</v>
      </c>
      <c r="B225" s="65" t="s">
        <v>452</v>
      </c>
      <c r="C225" s="247" t="s">
        <v>453</v>
      </c>
      <c r="D225" s="60">
        <f t="shared" ref="D225:E225" si="43">SUM(D226:D228)</f>
        <v>281534.26</v>
      </c>
      <c r="E225" s="60">
        <f t="shared" si="43"/>
        <v>371214.06000000006</v>
      </c>
      <c r="F225" s="45">
        <f t="shared" si="26"/>
        <v>131.85395624674595</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118901.33</v>
      </c>
      <c r="E227" s="194">
        <v>147289.42000000001</v>
      </c>
      <c r="F227" s="45">
        <f t="shared" si="26"/>
        <v>123.87533427927173</v>
      </c>
    </row>
    <row r="228" spans="1:6" ht="12.75" customHeight="1" x14ac:dyDescent="0.2">
      <c r="A228" s="63">
        <v>3523</v>
      </c>
      <c r="B228" s="64" t="s">
        <v>458</v>
      </c>
      <c r="C228" s="247" t="s">
        <v>459</v>
      </c>
      <c r="D228" s="194">
        <v>162632.93</v>
      </c>
      <c r="E228" s="194">
        <v>223924.64</v>
      </c>
      <c r="F228" s="45">
        <f t="shared" si="26"/>
        <v>137.68714613946881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35458807.149999999</v>
      </c>
      <c r="E230" s="60">
        <f>E231+E234+E237+E242+E246+E250+E254+E257</f>
        <v>37960455.309999995</v>
      </c>
      <c r="F230" s="45">
        <f t="shared" ref="F230:F245" si="44">IF(D230&lt;&gt;0,IF(E230/D230&gt;=100,"&gt;&gt;100",E230/D230*100),"-")</f>
        <v>107.05508267499629</v>
      </c>
    </row>
    <row r="231" spans="1:6" ht="12.75" customHeight="1" x14ac:dyDescent="0.2">
      <c r="A231" s="63">
        <v>361</v>
      </c>
      <c r="B231" s="64" t="s">
        <v>464</v>
      </c>
      <c r="C231" s="247" t="s">
        <v>465</v>
      </c>
      <c r="D231" s="60">
        <f t="shared" ref="D231:E231" si="45">SUM(D232:D233)</f>
        <v>7000</v>
      </c>
      <c r="E231" s="60">
        <f t="shared" si="45"/>
        <v>0</v>
      </c>
      <c r="F231" s="45">
        <f t="shared" si="44"/>
        <v>0</v>
      </c>
    </row>
    <row r="232" spans="1:6" ht="12.75" customHeight="1" x14ac:dyDescent="0.2">
      <c r="A232" s="63">
        <v>3611</v>
      </c>
      <c r="B232" s="64" t="s">
        <v>466</v>
      </c>
      <c r="C232" s="247" t="s">
        <v>467</v>
      </c>
      <c r="D232" s="194">
        <v>7000</v>
      </c>
      <c r="E232" s="194"/>
      <c r="F232" s="45">
        <f t="shared" si="44"/>
        <v>0</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150222.29</v>
      </c>
      <c r="E237" s="60">
        <f t="shared" si="47"/>
        <v>379289.17000000004</v>
      </c>
      <c r="F237" s="45">
        <f t="shared" si="44"/>
        <v>252.48528031359396</v>
      </c>
    </row>
    <row r="238" spans="1:6" ht="12" x14ac:dyDescent="0.2">
      <c r="A238" s="63">
        <v>3631</v>
      </c>
      <c r="B238" s="65" t="s">
        <v>478</v>
      </c>
      <c r="C238" s="247" t="s">
        <v>479</v>
      </c>
      <c r="D238" s="194">
        <v>124191.85</v>
      </c>
      <c r="E238" s="194">
        <v>169833.48</v>
      </c>
      <c r="F238" s="45">
        <f t="shared" si="44"/>
        <v>136.75090595719445</v>
      </c>
    </row>
    <row r="239" spans="1:6" ht="12" x14ac:dyDescent="0.2">
      <c r="A239" s="63">
        <v>3632</v>
      </c>
      <c r="B239" s="65" t="s">
        <v>480</v>
      </c>
      <c r="C239" s="247" t="s">
        <v>481</v>
      </c>
      <c r="D239" s="194">
        <v>26030.44</v>
      </c>
      <c r="E239" s="194">
        <v>209455.69</v>
      </c>
      <c r="F239" s="45">
        <f t="shared" si="44"/>
        <v>804.65674033938728</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106142.28</v>
      </c>
      <c r="E246" s="60">
        <f t="shared" si="48"/>
        <v>94615.95</v>
      </c>
      <c r="F246" s="45">
        <f t="shared" ref="F246:F249" si="49">IF(D246&lt;&gt;0,IF(E246/D246&gt;=100,"&gt;&gt;100",E246/D246*100),"-")</f>
        <v>89.14067984972624</v>
      </c>
    </row>
    <row r="247" spans="1:6" ht="12.75" customHeight="1" x14ac:dyDescent="0.2">
      <c r="A247" s="63" t="s">
        <v>493</v>
      </c>
      <c r="B247" s="64" t="s">
        <v>494</v>
      </c>
      <c r="C247" s="247" t="s">
        <v>493</v>
      </c>
      <c r="D247" s="194">
        <v>73142.28</v>
      </c>
      <c r="E247" s="194">
        <v>94615.95</v>
      </c>
      <c r="F247" s="45">
        <f t="shared" si="49"/>
        <v>129.35876486212899</v>
      </c>
    </row>
    <row r="248" spans="1:6" ht="12.75" customHeight="1" x14ac:dyDescent="0.2">
      <c r="A248" s="63" t="s">
        <v>495</v>
      </c>
      <c r="B248" s="64" t="s">
        <v>496</v>
      </c>
      <c r="C248" s="247" t="s">
        <v>495</v>
      </c>
      <c r="D248" s="194">
        <v>33000</v>
      </c>
      <c r="E248" s="194"/>
      <c r="F248" s="45">
        <f t="shared" si="49"/>
        <v>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35195442.579999998</v>
      </c>
      <c r="E250" s="60">
        <f t="shared" si="50"/>
        <v>37486550.189999998</v>
      </c>
      <c r="F250" s="45">
        <f t="shared" ref="F250:F253" si="51">IF(D250&lt;&gt;0,IF(E250/D250&gt;=100,"&gt;&gt;100",E250/D250*100),"-")</f>
        <v>106.50967125869283</v>
      </c>
    </row>
    <row r="251" spans="1:6" ht="24" x14ac:dyDescent="0.2">
      <c r="A251" s="63">
        <v>3672</v>
      </c>
      <c r="B251" s="64" t="s">
        <v>501</v>
      </c>
      <c r="C251" s="247" t="s">
        <v>502</v>
      </c>
      <c r="D251" s="194">
        <v>31676507.829999998</v>
      </c>
      <c r="E251" s="194">
        <v>34794248.25</v>
      </c>
      <c r="F251" s="45">
        <f t="shared" si="51"/>
        <v>109.84243729369459</v>
      </c>
    </row>
    <row r="252" spans="1:6" ht="24" x14ac:dyDescent="0.2">
      <c r="A252" s="63">
        <v>3673</v>
      </c>
      <c r="B252" s="64" t="s">
        <v>503</v>
      </c>
      <c r="C252" s="247" t="s">
        <v>504</v>
      </c>
      <c r="D252" s="194">
        <v>3518934.75</v>
      </c>
      <c r="E252" s="194">
        <v>2692301.94</v>
      </c>
      <c r="F252" s="45">
        <f t="shared" si="51"/>
        <v>76.509004322970185</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3830841.2399999998</v>
      </c>
      <c r="E262" s="60">
        <f t="shared" si="55"/>
        <v>4674207.9399999995</v>
      </c>
      <c r="F262" s="45">
        <f t="shared" ref="F262:F268" si="56">IF(D262&lt;&gt;0,IF(E262/D262&gt;=100,"&gt;&gt;100",E262/D262*100),"-")</f>
        <v>122.01518275395824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3830841.2399999998</v>
      </c>
      <c r="E269" s="60">
        <f t="shared" si="58"/>
        <v>4674207.9399999995</v>
      </c>
      <c r="F269" s="45">
        <f t="shared" ref="F269:F272" si="59">IF(D269&lt;&gt;0,IF(E269/D269&gt;=100,"&gt;&gt;100",E269/D269*100),"-")</f>
        <v>122.01518275395824</v>
      </c>
    </row>
    <row r="270" spans="1:6" ht="12.75" customHeight="1" x14ac:dyDescent="0.2">
      <c r="A270" s="63">
        <v>3721</v>
      </c>
      <c r="B270" s="65" t="s">
        <v>533</v>
      </c>
      <c r="C270" s="247" t="s">
        <v>534</v>
      </c>
      <c r="D270" s="194">
        <v>2862485.3</v>
      </c>
      <c r="E270" s="194">
        <v>3726911.19</v>
      </c>
      <c r="F270" s="45">
        <f t="shared" si="59"/>
        <v>130.19843944700781</v>
      </c>
    </row>
    <row r="271" spans="1:6" ht="12.75" customHeight="1" x14ac:dyDescent="0.2">
      <c r="A271" s="63">
        <v>3722</v>
      </c>
      <c r="B271" s="65" t="s">
        <v>535</v>
      </c>
      <c r="C271" s="247" t="s">
        <v>536</v>
      </c>
      <c r="D271" s="194">
        <v>968355.94</v>
      </c>
      <c r="E271" s="194">
        <v>947296.75</v>
      </c>
      <c r="F271" s="45">
        <f t="shared" si="59"/>
        <v>97.825263507961751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8612166.1700000018</v>
      </c>
      <c r="E273" s="60">
        <f t="shared" si="60"/>
        <v>8270422.9499999993</v>
      </c>
      <c r="F273" s="45">
        <f t="shared" ref="F273:F277" si="61">IF(D273&lt;&gt;0,IF(E273/D273&gt;=100,"&gt;&gt;100",E273/D273*100),"-")</f>
        <v>96.031855246936061</v>
      </c>
    </row>
    <row r="274" spans="1:6" ht="12.75" customHeight="1" x14ac:dyDescent="0.2">
      <c r="A274" s="63">
        <v>381</v>
      </c>
      <c r="B274" s="64" t="s">
        <v>541</v>
      </c>
      <c r="C274" s="247" t="s">
        <v>542</v>
      </c>
      <c r="D274" s="60">
        <f t="shared" ref="D274:E274" si="62">SUM(D275:D277)</f>
        <v>6073161.9400000004</v>
      </c>
      <c r="E274" s="60">
        <f t="shared" si="62"/>
        <v>6392959.6399999997</v>
      </c>
      <c r="F274" s="45">
        <f t="shared" si="61"/>
        <v>105.26575288390876</v>
      </c>
    </row>
    <row r="275" spans="1:6" ht="12.75" customHeight="1" x14ac:dyDescent="0.2">
      <c r="A275" s="63">
        <v>3811</v>
      </c>
      <c r="B275" s="64" t="s">
        <v>543</v>
      </c>
      <c r="C275" s="247" t="s">
        <v>544</v>
      </c>
      <c r="D275" s="194">
        <v>6073161.9400000004</v>
      </c>
      <c r="E275" s="194">
        <v>6392959.6399999997</v>
      </c>
      <c r="F275" s="45">
        <f t="shared" si="61"/>
        <v>105.26575288390876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760000</v>
      </c>
      <c r="E278" s="60">
        <f t="shared" si="63"/>
        <v>458856.42</v>
      </c>
      <c r="F278" s="45">
        <f t="shared" ref="F278:F282" si="64">IF(D278&lt;&gt;0,IF(E278/D278&gt;=100,"&gt;&gt;100",E278/D278*100),"-")</f>
        <v>60.375844736842097</v>
      </c>
    </row>
    <row r="279" spans="1:6" ht="12.75" customHeight="1" x14ac:dyDescent="0.2">
      <c r="A279" s="63">
        <v>3821</v>
      </c>
      <c r="B279" s="64" t="s">
        <v>551</v>
      </c>
      <c r="C279" s="247" t="s">
        <v>552</v>
      </c>
      <c r="D279" s="194">
        <v>760000</v>
      </c>
      <c r="E279" s="194">
        <v>458856.42</v>
      </c>
      <c r="F279" s="45">
        <f t="shared" si="64"/>
        <v>60.375844736842097</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186861.23</v>
      </c>
      <c r="E283" s="60">
        <f t="shared" si="65"/>
        <v>634032.14</v>
      </c>
      <c r="F283" s="45">
        <f t="shared" ref="F283:F294" si="66">IF(D283&lt;&gt;0,IF(E283/D283&gt;=100,"&gt;&gt;100",E283/D283*100),"-")</f>
        <v>339.30641471213693</v>
      </c>
    </row>
    <row r="284" spans="1:6" ht="12.75" customHeight="1" x14ac:dyDescent="0.2">
      <c r="A284" s="63">
        <v>3831</v>
      </c>
      <c r="B284" s="64" t="s">
        <v>561</v>
      </c>
      <c r="C284" s="247" t="s">
        <v>562</v>
      </c>
      <c r="D284" s="194">
        <v>186861.23</v>
      </c>
      <c r="E284" s="194">
        <v>634032.14</v>
      </c>
      <c r="F284" s="45">
        <f t="shared" si="66"/>
        <v>339.30641471213693</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1592143</v>
      </c>
      <c r="E289" s="60">
        <f t="shared" si="67"/>
        <v>784574.75</v>
      </c>
      <c r="F289" s="45">
        <f t="shared" si="66"/>
        <v>49.277907198034349</v>
      </c>
    </row>
    <row r="290" spans="1:6" ht="24" x14ac:dyDescent="0.2">
      <c r="A290" s="63">
        <v>3861</v>
      </c>
      <c r="B290" s="64" t="s">
        <v>572</v>
      </c>
      <c r="C290" s="247" t="s">
        <v>573</v>
      </c>
      <c r="D290" s="194">
        <v>1592143</v>
      </c>
      <c r="E290" s="194">
        <v>784574.75</v>
      </c>
      <c r="F290" s="45">
        <f t="shared" si="66"/>
        <v>49.277907198034349</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76968234.120000005</v>
      </c>
      <c r="E299" s="60">
        <f>E152-E297+E298</f>
        <v>83507183.25</v>
      </c>
      <c r="F299" s="45">
        <f t="shared" si="68"/>
        <v>108.4956465544022</v>
      </c>
    </row>
    <row r="300" spans="1:6" ht="12.75" customHeight="1" x14ac:dyDescent="0.2">
      <c r="A300" s="63" t="s">
        <v>582</v>
      </c>
      <c r="B300" s="64" t="s">
        <v>593</v>
      </c>
      <c r="C300" s="247" t="s">
        <v>594</v>
      </c>
      <c r="D300" s="60">
        <f>IF(D6&gt;=D299,D6-D299,0)</f>
        <v>15120333.780000001</v>
      </c>
      <c r="E300" s="60">
        <f>IF(E6&gt;=E299,E6-E299,0)</f>
        <v>22127609.329999998</v>
      </c>
      <c r="F300" s="45">
        <f t="shared" si="68"/>
        <v>146.34339196445964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2779859.36</v>
      </c>
      <c r="E302" s="194">
        <v>12252699.560000001</v>
      </c>
      <c r="F302" s="45">
        <f t="shared" si="68"/>
        <v>440.76688685430474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16383400.68</v>
      </c>
      <c r="E304" s="194">
        <v>27968548.800000001</v>
      </c>
      <c r="F304" s="45">
        <f t="shared" si="68"/>
        <v>170.71271921062484</v>
      </c>
    </row>
    <row r="305" spans="1:6" ht="12" x14ac:dyDescent="0.2">
      <c r="A305" s="63">
        <v>9661</v>
      </c>
      <c r="B305" s="220" t="s">
        <v>603</v>
      </c>
      <c r="C305" s="247" t="s">
        <v>604</v>
      </c>
      <c r="D305" s="194">
        <v>51743.23</v>
      </c>
      <c r="E305" s="194">
        <v>42208.57</v>
      </c>
      <c r="F305" s="45">
        <f t="shared" si="68"/>
        <v>81.573125605030839</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842539.03</v>
      </c>
      <c r="E308" s="60">
        <f t="shared" si="71"/>
        <v>552402.53</v>
      </c>
      <c r="F308" s="45">
        <f t="shared" ref="F308:F428" si="72">IF(D308&lt;&gt;0,IF(E308/D308&gt;=100,"&gt;&gt;100",E308/D308*100),"-")</f>
        <v>65.564028529337094</v>
      </c>
    </row>
    <row r="309" spans="1:6" ht="12.75" customHeight="1" x14ac:dyDescent="0.2">
      <c r="A309" s="63">
        <v>71</v>
      </c>
      <c r="B309" s="64" t="s">
        <v>610</v>
      </c>
      <c r="C309" s="247" t="s">
        <v>611</v>
      </c>
      <c r="D309" s="60">
        <f t="shared" ref="D309:E309" si="73">D310+D314</f>
        <v>483006.76</v>
      </c>
      <c r="E309" s="60">
        <f t="shared" si="73"/>
        <v>298919.09999999998</v>
      </c>
      <c r="F309" s="45">
        <f t="shared" si="72"/>
        <v>61.887146258574099</v>
      </c>
    </row>
    <row r="310" spans="1:6" ht="24" x14ac:dyDescent="0.2">
      <c r="A310" s="63">
        <v>711</v>
      </c>
      <c r="B310" s="64" t="s">
        <v>612</v>
      </c>
      <c r="C310" s="247" t="s">
        <v>613</v>
      </c>
      <c r="D310" s="60">
        <f t="shared" ref="D310:E310" si="74">SUM(D311:D313)</f>
        <v>483006.76</v>
      </c>
      <c r="E310" s="60">
        <f t="shared" si="74"/>
        <v>298919.09999999998</v>
      </c>
      <c r="F310" s="45">
        <f t="shared" si="72"/>
        <v>61.887146258574099</v>
      </c>
    </row>
    <row r="311" spans="1:6" ht="12.75" customHeight="1" x14ac:dyDescent="0.2">
      <c r="A311" s="63">
        <v>7111</v>
      </c>
      <c r="B311" s="64" t="s">
        <v>614</v>
      </c>
      <c r="C311" s="247" t="s">
        <v>615</v>
      </c>
      <c r="D311" s="194">
        <v>483006.76</v>
      </c>
      <c r="E311" s="194">
        <v>298919.09999999998</v>
      </c>
      <c r="F311" s="45">
        <f t="shared" si="72"/>
        <v>61.887146258574099</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359532.27</v>
      </c>
      <c r="E321" s="60">
        <f t="shared" si="76"/>
        <v>253483.43</v>
      </c>
      <c r="F321" s="45">
        <f t="shared" si="72"/>
        <v>70.5036657766492</v>
      </c>
    </row>
    <row r="322" spans="1:6" ht="12.75" customHeight="1" x14ac:dyDescent="0.2">
      <c r="A322" s="63">
        <v>721</v>
      </c>
      <c r="B322" s="64" t="s">
        <v>636</v>
      </c>
      <c r="C322" s="247" t="s">
        <v>637</v>
      </c>
      <c r="D322" s="60">
        <f t="shared" ref="D322:E322" si="77">SUM(D323:D326)</f>
        <v>358030.27</v>
      </c>
      <c r="E322" s="60">
        <f t="shared" si="77"/>
        <v>252063.43</v>
      </c>
      <c r="F322" s="45">
        <f t="shared" si="72"/>
        <v>70.402826554302237</v>
      </c>
    </row>
    <row r="323" spans="1:6" ht="12.75" customHeight="1" x14ac:dyDescent="0.2">
      <c r="A323" s="63">
        <v>7211</v>
      </c>
      <c r="B323" s="64" t="s">
        <v>638</v>
      </c>
      <c r="C323" s="247" t="s">
        <v>639</v>
      </c>
      <c r="D323" s="194">
        <v>358030.27</v>
      </c>
      <c r="E323" s="194">
        <v>252063.43</v>
      </c>
      <c r="F323" s="45">
        <f t="shared" si="72"/>
        <v>70.402826554302237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1502</v>
      </c>
      <c r="E336" s="60">
        <f t="shared" si="79"/>
        <v>1420</v>
      </c>
      <c r="F336" s="45">
        <f t="shared" si="72"/>
        <v>94.540612516644472</v>
      </c>
    </row>
    <row r="337" spans="1:6" ht="12.75" customHeight="1" x14ac:dyDescent="0.2">
      <c r="A337" s="63">
        <v>7231</v>
      </c>
      <c r="B337" s="64" t="s">
        <v>666</v>
      </c>
      <c r="C337" s="247" t="s">
        <v>667</v>
      </c>
      <c r="D337" s="194">
        <v>1502</v>
      </c>
      <c r="E337" s="194">
        <v>1420</v>
      </c>
      <c r="F337" s="45">
        <f t="shared" si="72"/>
        <v>94.540612516644472</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14906697.960000001</v>
      </c>
      <c r="E360" s="60">
        <f t="shared" si="86"/>
        <v>28603901.769999996</v>
      </c>
      <c r="F360" s="45">
        <f t="shared" si="72"/>
        <v>191.88623695706781</v>
      </c>
    </row>
    <row r="361" spans="1:6" ht="12.75" customHeight="1" x14ac:dyDescent="0.2">
      <c r="A361" s="63">
        <v>41</v>
      </c>
      <c r="B361" s="64" t="s">
        <v>714</v>
      </c>
      <c r="C361" s="247" t="s">
        <v>715</v>
      </c>
      <c r="D361" s="60">
        <f t="shared" ref="D361:E361" si="87">D362+D366</f>
        <v>533931.41999999993</v>
      </c>
      <c r="E361" s="60">
        <f t="shared" si="87"/>
        <v>655469.43000000005</v>
      </c>
      <c r="F361" s="45">
        <f t="shared" si="72"/>
        <v>122.76285033010421</v>
      </c>
    </row>
    <row r="362" spans="1:6" ht="12.75" customHeight="1" x14ac:dyDescent="0.2">
      <c r="A362" s="63">
        <v>411</v>
      </c>
      <c r="B362" s="64" t="s">
        <v>716</v>
      </c>
      <c r="C362" s="247" t="s">
        <v>717</v>
      </c>
      <c r="D362" s="60">
        <f t="shared" ref="D362:E362" si="88">SUM(D363:D365)</f>
        <v>49100</v>
      </c>
      <c r="E362" s="60">
        <f t="shared" si="88"/>
        <v>62294</v>
      </c>
      <c r="F362" s="45">
        <f t="shared" si="72"/>
        <v>126.87169042769857</v>
      </c>
    </row>
    <row r="363" spans="1:6" ht="12.75" customHeight="1" x14ac:dyDescent="0.2">
      <c r="A363" s="63">
        <v>4111</v>
      </c>
      <c r="B363" s="64" t="s">
        <v>614</v>
      </c>
      <c r="C363" s="247" t="s">
        <v>718</v>
      </c>
      <c r="D363" s="194">
        <v>49100</v>
      </c>
      <c r="E363" s="194">
        <v>62294</v>
      </c>
      <c r="F363" s="45">
        <f t="shared" si="72"/>
        <v>126.87169042769857</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484831.42</v>
      </c>
      <c r="E366" s="60">
        <f t="shared" si="89"/>
        <v>593175.43000000005</v>
      </c>
      <c r="F366" s="45">
        <f t="shared" si="72"/>
        <v>122.3467385838979</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484831.42</v>
      </c>
      <c r="E370" s="194">
        <v>593175.43000000005</v>
      </c>
      <c r="F370" s="45">
        <f t="shared" si="72"/>
        <v>122.3467385838979</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11984548.91</v>
      </c>
      <c r="E373" s="60">
        <f t="shared" si="90"/>
        <v>18124646.869999997</v>
      </c>
      <c r="F373" s="45">
        <f t="shared" si="72"/>
        <v>151.23345072150903</v>
      </c>
    </row>
    <row r="374" spans="1:6" ht="12.75" customHeight="1" x14ac:dyDescent="0.2">
      <c r="A374" s="63">
        <v>421</v>
      </c>
      <c r="B374" s="64" t="s">
        <v>732</v>
      </c>
      <c r="C374" s="247" t="s">
        <v>733</v>
      </c>
      <c r="D374" s="60">
        <f t="shared" ref="D374:E374" si="91">SUM(D375:D378)</f>
        <v>9815441.3200000003</v>
      </c>
      <c r="E374" s="60">
        <f t="shared" si="91"/>
        <v>17068915.509999998</v>
      </c>
      <c r="F374" s="45">
        <f t="shared" si="72"/>
        <v>173.89860479548972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4779233.92</v>
      </c>
      <c r="E376" s="194">
        <v>14433756.77</v>
      </c>
      <c r="F376" s="45">
        <f t="shared" si="72"/>
        <v>302.0098411504411</v>
      </c>
    </row>
    <row r="377" spans="1:6" ht="12.75" customHeight="1" x14ac:dyDescent="0.2">
      <c r="A377" s="63">
        <v>4213</v>
      </c>
      <c r="B377" s="64" t="s">
        <v>642</v>
      </c>
      <c r="C377" s="247" t="s">
        <v>736</v>
      </c>
      <c r="D377" s="194">
        <v>4351116.4000000004</v>
      </c>
      <c r="E377" s="194">
        <v>1395193.32</v>
      </c>
      <c r="F377" s="45">
        <f t="shared" si="72"/>
        <v>32.065180329351797</v>
      </c>
    </row>
    <row r="378" spans="1:6" ht="12.75" customHeight="1" x14ac:dyDescent="0.2">
      <c r="A378" s="63">
        <v>4214</v>
      </c>
      <c r="B378" s="64" t="s">
        <v>644</v>
      </c>
      <c r="C378" s="247" t="s">
        <v>737</v>
      </c>
      <c r="D378" s="194">
        <v>685091</v>
      </c>
      <c r="E378" s="194">
        <v>1239965.42</v>
      </c>
      <c r="F378" s="45">
        <f t="shared" si="72"/>
        <v>180.9928053353496</v>
      </c>
    </row>
    <row r="379" spans="1:6" ht="12.75" customHeight="1" x14ac:dyDescent="0.2">
      <c r="A379" s="63">
        <v>422</v>
      </c>
      <c r="B379" s="64" t="s">
        <v>738</v>
      </c>
      <c r="C379" s="247" t="s">
        <v>739</v>
      </c>
      <c r="D379" s="60">
        <f t="shared" ref="D379:E379" si="92">SUM(D380:D387)</f>
        <v>1029536.85</v>
      </c>
      <c r="E379" s="60">
        <f t="shared" si="92"/>
        <v>222924.11</v>
      </c>
      <c r="F379" s="45">
        <f t="shared" si="72"/>
        <v>21.652853902218265</v>
      </c>
    </row>
    <row r="380" spans="1:6" ht="12.75" customHeight="1" x14ac:dyDescent="0.2">
      <c r="A380" s="63">
        <v>4221</v>
      </c>
      <c r="B380" s="64" t="s">
        <v>648</v>
      </c>
      <c r="C380" s="247" t="s">
        <v>740</v>
      </c>
      <c r="D380" s="194">
        <v>237282.36</v>
      </c>
      <c r="E380" s="194">
        <v>22535.58</v>
      </c>
      <c r="F380" s="45">
        <f t="shared" si="72"/>
        <v>9.4973684516624015</v>
      </c>
    </row>
    <row r="381" spans="1:6" ht="12.75" customHeight="1" x14ac:dyDescent="0.2">
      <c r="A381" s="63">
        <v>4222</v>
      </c>
      <c r="B381" s="64" t="s">
        <v>741</v>
      </c>
      <c r="C381" s="247" t="s">
        <v>742</v>
      </c>
      <c r="D381" s="194">
        <v>66431.25</v>
      </c>
      <c r="E381" s="194">
        <v>7507.75</v>
      </c>
      <c r="F381" s="45">
        <f t="shared" si="72"/>
        <v>11.301533540314235</v>
      </c>
    </row>
    <row r="382" spans="1:6" ht="12.75" customHeight="1" x14ac:dyDescent="0.2">
      <c r="A382" s="63">
        <v>4223</v>
      </c>
      <c r="B382" s="64" t="s">
        <v>652</v>
      </c>
      <c r="C382" s="247" t="s">
        <v>743</v>
      </c>
      <c r="D382" s="194">
        <v>15650.25</v>
      </c>
      <c r="E382" s="194">
        <v>4070.2</v>
      </c>
      <c r="F382" s="45">
        <f t="shared" si="72"/>
        <v>26.007252280315008</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710172.99</v>
      </c>
      <c r="E386" s="194">
        <v>188810.58</v>
      </c>
      <c r="F386" s="45">
        <f t="shared" si="72"/>
        <v>26.586561677035895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103869.09</v>
      </c>
      <c r="E388" s="60">
        <f t="shared" si="93"/>
        <v>0</v>
      </c>
      <c r="F388" s="45">
        <f t="shared" si="72"/>
        <v>0</v>
      </c>
    </row>
    <row r="389" spans="1:6" ht="12.75" customHeight="1" x14ac:dyDescent="0.2">
      <c r="A389" s="63">
        <v>4231</v>
      </c>
      <c r="B389" s="64" t="s">
        <v>666</v>
      </c>
      <c r="C389" s="247" t="s">
        <v>751</v>
      </c>
      <c r="D389" s="194">
        <v>103869.09</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7200</v>
      </c>
      <c r="E393" s="60">
        <f t="shared" si="94"/>
        <v>8500</v>
      </c>
      <c r="F393" s="45">
        <f t="shared" si="72"/>
        <v>118.05555555555556</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7200</v>
      </c>
      <c r="E395" s="194">
        <v>8500</v>
      </c>
      <c r="F395" s="45">
        <f t="shared" si="72"/>
        <v>118.05555555555556</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1028501.65</v>
      </c>
      <c r="E401" s="60">
        <f t="shared" si="96"/>
        <v>824307.25</v>
      </c>
      <c r="F401" s="45">
        <f t="shared" si="72"/>
        <v>80.146419794270628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850628.3</v>
      </c>
      <c r="E403" s="194">
        <v>629662.59</v>
      </c>
      <c r="F403" s="45">
        <f t="shared" si="72"/>
        <v>74.023235530724747</v>
      </c>
    </row>
    <row r="404" spans="1:6" ht="12.75" customHeight="1" x14ac:dyDescent="0.2">
      <c r="A404" s="63">
        <v>4263</v>
      </c>
      <c r="B404" s="64" t="s">
        <v>696</v>
      </c>
      <c r="C404" s="247" t="s">
        <v>771</v>
      </c>
      <c r="D404" s="194">
        <v>131413.35</v>
      </c>
      <c r="E404" s="194">
        <v>77796.22</v>
      </c>
      <c r="F404" s="45">
        <f t="shared" si="72"/>
        <v>59.199632305241437</v>
      </c>
    </row>
    <row r="405" spans="1:6" ht="12.75" customHeight="1" x14ac:dyDescent="0.2">
      <c r="A405" s="63">
        <v>4264</v>
      </c>
      <c r="B405" s="64" t="s">
        <v>698</v>
      </c>
      <c r="C405" s="247" t="s">
        <v>772</v>
      </c>
      <c r="D405" s="194">
        <v>46460</v>
      </c>
      <c r="E405" s="194">
        <v>116848.44</v>
      </c>
      <c r="F405" s="45">
        <f t="shared" si="72"/>
        <v>251.50331467929402</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2388217.63</v>
      </c>
      <c r="E412" s="60">
        <f t="shared" si="100"/>
        <v>9823785.4700000007</v>
      </c>
      <c r="F412" s="45">
        <f t="shared" si="72"/>
        <v>411.34381333580563</v>
      </c>
    </row>
    <row r="413" spans="1:6" ht="12.75" customHeight="1" x14ac:dyDescent="0.2">
      <c r="A413" s="63">
        <v>451</v>
      </c>
      <c r="B413" s="64" t="s">
        <v>785</v>
      </c>
      <c r="C413" s="247" t="s">
        <v>786</v>
      </c>
      <c r="D413" s="194">
        <v>2381342.63</v>
      </c>
      <c r="E413" s="194">
        <v>9819535.4700000007</v>
      </c>
      <c r="F413" s="45">
        <f t="shared" si="72"/>
        <v>412.35290320234179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6875</v>
      </c>
      <c r="E416" s="194">
        <v>4250</v>
      </c>
      <c r="F416" s="45">
        <f t="shared" si="72"/>
        <v>61.818181818181813</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14064158.930000002</v>
      </c>
      <c r="E418" s="60">
        <f t="shared" si="102"/>
        <v>28051499.239999995</v>
      </c>
      <c r="F418" s="45">
        <f t="shared" si="72"/>
        <v>199.4537986922478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9160765.1500000004</v>
      </c>
      <c r="F420" s="45" t="str">
        <f t="shared" si="72"/>
        <v>-</v>
      </c>
    </row>
    <row r="421" spans="1:6" ht="12.75" customHeight="1" x14ac:dyDescent="0.2">
      <c r="A421" s="63">
        <v>97</v>
      </c>
      <c r="B421" s="220" t="s">
        <v>801</v>
      </c>
      <c r="C421" s="247" t="s">
        <v>802</v>
      </c>
      <c r="D421" s="194">
        <v>254939.51</v>
      </c>
      <c r="E421" s="194">
        <v>99033.14</v>
      </c>
      <c r="F421" s="45">
        <f t="shared" si="72"/>
        <v>38.84574030914235</v>
      </c>
    </row>
    <row r="422" spans="1:6" ht="12.75" customHeight="1" x14ac:dyDescent="0.2">
      <c r="A422" s="63" t="s">
        <v>582</v>
      </c>
      <c r="B422" s="64" t="s">
        <v>803</v>
      </c>
      <c r="C422" s="247" t="s">
        <v>804</v>
      </c>
      <c r="D422" s="60">
        <f>D6+D308</f>
        <v>92931106.930000007</v>
      </c>
      <c r="E422" s="60">
        <f>E6+E308</f>
        <v>106187195.11</v>
      </c>
      <c r="F422" s="45">
        <f t="shared" si="72"/>
        <v>114.26442514021176</v>
      </c>
    </row>
    <row r="423" spans="1:6" ht="12.75" customHeight="1" x14ac:dyDescent="0.2">
      <c r="A423" s="63" t="s">
        <v>582</v>
      </c>
      <c r="B423" s="64" t="s">
        <v>805</v>
      </c>
      <c r="C423" s="247" t="s">
        <v>806</v>
      </c>
      <c r="D423" s="60">
        <f t="shared" ref="D423:E423" si="103">D299+D360</f>
        <v>91874932.080000013</v>
      </c>
      <c r="E423" s="60">
        <f t="shared" si="103"/>
        <v>112111085.02</v>
      </c>
      <c r="F423" s="45">
        <f t="shared" si="72"/>
        <v>122.02576097947954</v>
      </c>
    </row>
    <row r="424" spans="1:6" ht="12.75" customHeight="1" x14ac:dyDescent="0.2">
      <c r="A424" s="63" t="s">
        <v>582</v>
      </c>
      <c r="B424" s="64" t="s">
        <v>807</v>
      </c>
      <c r="C424" s="247" t="s">
        <v>808</v>
      </c>
      <c r="D424" s="60">
        <f t="shared" ref="D424:E424" si="104">IF(D422&gt;=D423,D422-D423,0)</f>
        <v>1056174.849999994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5923889.9099999964</v>
      </c>
      <c r="F425" s="45" t="str">
        <f t="shared" si="72"/>
        <v>-</v>
      </c>
    </row>
    <row r="426" spans="1:6" ht="12.75" customHeight="1" x14ac:dyDescent="0.2">
      <c r="A426" s="251" t="s">
        <v>811</v>
      </c>
      <c r="B426" s="183" t="s">
        <v>812</v>
      </c>
      <c r="C426" s="252" t="s">
        <v>813</v>
      </c>
      <c r="D426" s="60">
        <f t="shared" ref="D426:E426" si="106">IF(D302-D303+D419-D420&gt;=0,D302-D303+D419-D420,0)</f>
        <v>2779859.36</v>
      </c>
      <c r="E426" s="60">
        <f t="shared" si="106"/>
        <v>3091934.41</v>
      </c>
      <c r="F426" s="45">
        <f t="shared" si="72"/>
        <v>111.22628916018256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16638340.189999999</v>
      </c>
      <c r="E428" s="81">
        <f t="shared" si="108"/>
        <v>28067581.940000001</v>
      </c>
      <c r="F428" s="61">
        <f t="shared" si="72"/>
        <v>168.69219897829245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1428286</v>
      </c>
      <c r="E430" s="60">
        <f>E431+E466+E479+E491+E522</f>
        <v>12082943.83</v>
      </c>
      <c r="F430" s="45">
        <f t="shared" ref="F430:F651" si="109">IF(D430&lt;&gt;0,IF(E430/D430&gt;=100,"&gt;&gt;100",E430/D430*100),"-")</f>
        <v>845.97509392376594</v>
      </c>
    </row>
    <row r="431" spans="1:6" ht="24" x14ac:dyDescent="0.2">
      <c r="A431" s="63">
        <v>81</v>
      </c>
      <c r="B431" s="182" t="s">
        <v>822</v>
      </c>
      <c r="C431" s="247" t="s">
        <v>823</v>
      </c>
      <c r="D431" s="60">
        <f t="shared" ref="D431:E431" si="110">D432+D437+D440+D444+D445+D452+D457+D465</f>
        <v>2829.83</v>
      </c>
      <c r="E431" s="60">
        <f t="shared" si="110"/>
        <v>421.68</v>
      </c>
      <c r="F431" s="45">
        <f t="shared" si="109"/>
        <v>14.901248484891319</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2829.83</v>
      </c>
      <c r="E437" s="60">
        <f t="shared" si="112"/>
        <v>421.68</v>
      </c>
      <c r="F437" s="45">
        <f t="shared" si="109"/>
        <v>14.901248484891319</v>
      </c>
    </row>
    <row r="438" spans="1:6" ht="24" x14ac:dyDescent="0.2">
      <c r="A438" s="63">
        <v>8121</v>
      </c>
      <c r="B438" s="183" t="s">
        <v>836</v>
      </c>
      <c r="C438" s="247" t="s">
        <v>837</v>
      </c>
      <c r="D438" s="194">
        <v>2829.83</v>
      </c>
      <c r="E438" s="194">
        <v>421.68</v>
      </c>
      <c r="F438" s="45">
        <f t="shared" si="109"/>
        <v>14.901248484891319</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1217.6199999999999</v>
      </c>
      <c r="E479" s="60">
        <f t="shared" si="122"/>
        <v>1273.3499999999999</v>
      </c>
      <c r="F479" s="45">
        <f t="shared" si="109"/>
        <v>104.57696161363972</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1217.6199999999999</v>
      </c>
      <c r="E488" s="60">
        <f t="shared" si="125"/>
        <v>1273.3499999999999</v>
      </c>
      <c r="F488" s="45">
        <f t="shared" si="109"/>
        <v>104.57696161363972</v>
      </c>
    </row>
    <row r="489" spans="1:6" ht="12.75" customHeight="1" x14ac:dyDescent="0.2">
      <c r="A489" s="63">
        <v>8341</v>
      </c>
      <c r="B489" s="220" t="s">
        <v>938</v>
      </c>
      <c r="C489" s="247" t="s">
        <v>939</v>
      </c>
      <c r="D489" s="194">
        <v>1217.6199999999999</v>
      </c>
      <c r="E489" s="194">
        <v>1273.3499999999999</v>
      </c>
      <c r="F489" s="45">
        <f t="shared" si="109"/>
        <v>104.57696161363972</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1424238.55</v>
      </c>
      <c r="E491" s="60">
        <f t="shared" si="126"/>
        <v>12081248.800000001</v>
      </c>
      <c r="F491" s="45">
        <f t="shared" si="109"/>
        <v>848.26020191631528</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1424238.55</v>
      </c>
      <c r="E502" s="60">
        <f t="shared" si="129"/>
        <v>12081248.800000001</v>
      </c>
      <c r="F502" s="45">
        <f t="shared" si="109"/>
        <v>848.26020191631528</v>
      </c>
    </row>
    <row r="503" spans="1:6" ht="12.75" customHeight="1" x14ac:dyDescent="0.2">
      <c r="A503" s="63">
        <v>8443</v>
      </c>
      <c r="B503" s="64" t="s">
        <v>966</v>
      </c>
      <c r="C503" s="247" t="s">
        <v>967</v>
      </c>
      <c r="D503" s="194">
        <v>1424238.55</v>
      </c>
      <c r="E503" s="194">
        <v>12081248.800000001</v>
      </c>
      <c r="F503" s="45">
        <f t="shared" si="109"/>
        <v>848.26020191631528</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4391354.8</v>
      </c>
      <c r="E535" s="60">
        <f>E536+E571+E584+E597+E629</f>
        <v>4298886</v>
      </c>
      <c r="F535" s="45">
        <f t="shared" si="109"/>
        <v>97.894299044112771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109122</v>
      </c>
      <c r="E584" s="60">
        <f t="shared" si="147"/>
        <v>16653</v>
      </c>
      <c r="F584" s="45">
        <f t="shared" si="109"/>
        <v>15.260900643316655</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109122</v>
      </c>
      <c r="E589" s="60">
        <f t="shared" si="149"/>
        <v>16653</v>
      </c>
      <c r="F589" s="45">
        <f t="shared" si="109"/>
        <v>15.260900643316655</v>
      </c>
    </row>
    <row r="590" spans="1:6" ht="12.75" customHeight="1" x14ac:dyDescent="0.2">
      <c r="A590" s="63">
        <v>5321</v>
      </c>
      <c r="B590" s="65" t="s">
        <v>1132</v>
      </c>
      <c r="C590" s="247" t="s">
        <v>1133</v>
      </c>
      <c r="D590" s="194">
        <v>109122</v>
      </c>
      <c r="E590" s="194">
        <v>16653</v>
      </c>
      <c r="F590" s="45">
        <f t="shared" si="109"/>
        <v>15.260900643316655</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4282232.8</v>
      </c>
      <c r="E597" s="60">
        <f t="shared" si="152"/>
        <v>4282233</v>
      </c>
      <c r="F597" s="45">
        <f t="shared" si="109"/>
        <v>100.00000467046071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2767996.12</v>
      </c>
      <c r="E603" s="60">
        <f t="shared" si="154"/>
        <v>2767996.32</v>
      </c>
      <c r="F603" s="45">
        <f t="shared" si="109"/>
        <v>100.00000722544364</v>
      </c>
    </row>
    <row r="604" spans="1:6" ht="12.75" customHeight="1" x14ac:dyDescent="0.2">
      <c r="A604" s="63">
        <v>5422</v>
      </c>
      <c r="B604" s="64" t="s">
        <v>1158</v>
      </c>
      <c r="C604" s="247" t="s">
        <v>1159</v>
      </c>
      <c r="D604" s="194">
        <v>2767996.12</v>
      </c>
      <c r="E604" s="194">
        <v>2767996.32</v>
      </c>
      <c r="F604" s="45">
        <f t="shared" si="109"/>
        <v>100.00000722544364</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1514236.68</v>
      </c>
      <c r="E609" s="60">
        <f t="shared" si="156"/>
        <v>1514236.68</v>
      </c>
      <c r="F609" s="45">
        <f t="shared" si="109"/>
        <v>100</v>
      </c>
    </row>
    <row r="610" spans="1:6" ht="24" x14ac:dyDescent="0.2">
      <c r="A610" s="63">
        <v>5443</v>
      </c>
      <c r="B610" s="64" t="s">
        <v>1170</v>
      </c>
      <c r="C610" s="247" t="s">
        <v>1171</v>
      </c>
      <c r="D610" s="194">
        <v>1514236.68</v>
      </c>
      <c r="E610" s="194">
        <v>1514236.68</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7784057.8300000001</v>
      </c>
      <c r="F639" s="45" t="str">
        <f t="shared" si="109"/>
        <v>-</v>
      </c>
    </row>
    <row r="640" spans="1:6" ht="12.75" customHeight="1" x14ac:dyDescent="0.2">
      <c r="A640" s="63" t="s">
        <v>582</v>
      </c>
      <c r="B640" s="64" t="s">
        <v>1230</v>
      </c>
      <c r="C640" s="247" t="s">
        <v>1231</v>
      </c>
      <c r="D640" s="60">
        <f>IF(D535-D430&gt;=0,D535-D430,0)</f>
        <v>2963068.8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2218969</v>
      </c>
      <c r="F642" s="45" t="str">
        <f t="shared" si="109"/>
        <v>-</v>
      </c>
    </row>
    <row r="643" spans="1:6" ht="12.75" customHeight="1" x14ac:dyDescent="0.2">
      <c r="A643" s="63" t="s">
        <v>582</v>
      </c>
      <c r="B643" s="64" t="s">
        <v>1236</v>
      </c>
      <c r="C643" s="247" t="s">
        <v>1237</v>
      </c>
      <c r="D643" s="60">
        <f>D422+D430</f>
        <v>94359392.930000007</v>
      </c>
      <c r="E643" s="60">
        <f>E422+E430</f>
        <v>118270138.94</v>
      </c>
      <c r="F643" s="45">
        <f t="shared" si="109"/>
        <v>125.34008037518645</v>
      </c>
    </row>
    <row r="644" spans="1:6" ht="12.75" customHeight="1" x14ac:dyDescent="0.2">
      <c r="A644" s="63" t="s">
        <v>582</v>
      </c>
      <c r="B644" s="64" t="s">
        <v>1238</v>
      </c>
      <c r="C644" s="247" t="s">
        <v>1239</v>
      </c>
      <c r="D644" s="60">
        <f>D423+D535</f>
        <v>96266286.88000001</v>
      </c>
      <c r="E644" s="60">
        <f>E423+E535</f>
        <v>116409971.02</v>
      </c>
      <c r="F644" s="45">
        <f t="shared" si="109"/>
        <v>120.92496219897828</v>
      </c>
    </row>
    <row r="645" spans="1:6" ht="12.75" customHeight="1" x14ac:dyDescent="0.2">
      <c r="A645" s="63" t="s">
        <v>582</v>
      </c>
      <c r="B645" s="64" t="s">
        <v>1240</v>
      </c>
      <c r="C645" s="247" t="s">
        <v>1241</v>
      </c>
      <c r="D645" s="60">
        <f t="shared" ref="D645:E645" si="163">IF(D643&gt;=D644,D643-D644,0)</f>
        <v>0</v>
      </c>
      <c r="E645" s="60">
        <f t="shared" si="163"/>
        <v>1860167.9200000018</v>
      </c>
      <c r="F645" s="45" t="str">
        <f t="shared" si="109"/>
        <v>-</v>
      </c>
    </row>
    <row r="646" spans="1:6" ht="12.75" customHeight="1" x14ac:dyDescent="0.2">
      <c r="A646" s="63" t="s">
        <v>582</v>
      </c>
      <c r="B646" s="64" t="s">
        <v>1242</v>
      </c>
      <c r="C646" s="247" t="s">
        <v>1243</v>
      </c>
      <c r="D646" s="60">
        <f t="shared" ref="D646:E646" si="164">IF(D644&gt;=D643,D644-D643,0)</f>
        <v>1906893.950000003</v>
      </c>
      <c r="E646" s="60">
        <f t="shared" si="164"/>
        <v>0</v>
      </c>
      <c r="F646" s="45">
        <f t="shared" si="109"/>
        <v>0</v>
      </c>
    </row>
    <row r="647" spans="1:6" ht="24" x14ac:dyDescent="0.2">
      <c r="A647" s="251" t="s">
        <v>1244</v>
      </c>
      <c r="B647" s="64" t="s">
        <v>1245</v>
      </c>
      <c r="C647" s="252" t="s">
        <v>1244</v>
      </c>
      <c r="D647" s="60">
        <f>IF(D426-D427+D641-D642&gt;=0,D426-D427+D641-D642,0)</f>
        <v>2779859.36</v>
      </c>
      <c r="E647" s="60">
        <f>IF(E426-E427+E641-E642&gt;=0,E426-E427+E641-E642,0)</f>
        <v>872965.41000000015</v>
      </c>
      <c r="F647" s="45">
        <f t="shared" si="109"/>
        <v>31.403222139986255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872965.40999999689</v>
      </c>
      <c r="E649" s="60">
        <f t="shared" si="165"/>
        <v>2733133.3300000019</v>
      </c>
      <c r="F649" s="45">
        <f t="shared" si="109"/>
        <v>313.08609696230826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6097.71</v>
      </c>
      <c r="E651" s="196">
        <v>6035.31</v>
      </c>
      <c r="F651" s="61">
        <f t="shared" si="109"/>
        <v>98.976665010307158</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9496111.2799999993</v>
      </c>
      <c r="E653" s="194">
        <v>6904397.04</v>
      </c>
      <c r="F653" s="45">
        <f t="shared" ref="F653:F740" si="167">IF(D653&lt;&gt;0,IF(E653/D653&gt;=100,"&gt;&gt;100",E653/D653*100),"-")</f>
        <v>72.707625641893287</v>
      </c>
    </row>
    <row r="654" spans="1:6" ht="12.75" customHeight="1" x14ac:dyDescent="0.2">
      <c r="A654" s="63" t="s">
        <v>1257</v>
      </c>
      <c r="B654" s="64" t="s">
        <v>1258</v>
      </c>
      <c r="C654" s="247" t="s">
        <v>1257</v>
      </c>
      <c r="D654" s="194">
        <v>113250451.08</v>
      </c>
      <c r="E654" s="194">
        <v>138050440.87</v>
      </c>
      <c r="F654" s="45">
        <f t="shared" si="167"/>
        <v>121.89835850850723</v>
      </c>
    </row>
    <row r="655" spans="1:6" ht="12.75" customHeight="1" x14ac:dyDescent="0.2">
      <c r="A655" s="63" t="s">
        <v>1259</v>
      </c>
      <c r="B655" s="64" t="s">
        <v>1260</v>
      </c>
      <c r="C655" s="247" t="s">
        <v>1259</v>
      </c>
      <c r="D655" s="194">
        <v>115842165.31999999</v>
      </c>
      <c r="E655" s="194">
        <v>129615670.63</v>
      </c>
      <c r="F655" s="45">
        <f t="shared" si="167"/>
        <v>111.88988937832123</v>
      </c>
    </row>
    <row r="656" spans="1:6" ht="24" x14ac:dyDescent="0.2">
      <c r="A656" s="63">
        <v>11</v>
      </c>
      <c r="B656" s="64" t="s">
        <v>1261</v>
      </c>
      <c r="C656" s="247" t="s">
        <v>1262</v>
      </c>
      <c r="D656" s="60">
        <f t="shared" ref="D656:E656" si="168">+D653+D654-D655</f>
        <v>6904397.0400000066</v>
      </c>
      <c r="E656" s="60">
        <f t="shared" si="168"/>
        <v>15339167.280000001</v>
      </c>
      <c r="F656" s="45">
        <f t="shared" si="167"/>
        <v>222.16519691920826</v>
      </c>
    </row>
    <row r="657" spans="1:6" ht="24" x14ac:dyDescent="0.2">
      <c r="A657" s="63" t="s">
        <v>582</v>
      </c>
      <c r="B657" s="64" t="s">
        <v>1263</v>
      </c>
      <c r="C657" s="247" t="s">
        <v>1264</v>
      </c>
      <c r="D657" s="253">
        <v>282</v>
      </c>
      <c r="E657" s="253">
        <v>287</v>
      </c>
      <c r="F657" s="45">
        <f t="shared" si="167"/>
        <v>101.77304964539007</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262</v>
      </c>
      <c r="E659" s="253">
        <v>263</v>
      </c>
      <c r="F659" s="45">
        <f t="shared" si="167"/>
        <v>100.38167938931298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1193593.19</v>
      </c>
      <c r="E661" s="194">
        <v>1448109.01</v>
      </c>
      <c r="F661" s="45">
        <f t="shared" si="167"/>
        <v>121.32349800018547</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70050.399999999994</v>
      </c>
      <c r="F663" s="71" t="str">
        <f t="shared" si="167"/>
        <v>-</v>
      </c>
    </row>
    <row r="664" spans="1:6" ht="12.75" customHeight="1" x14ac:dyDescent="0.2">
      <c r="A664" s="70" t="s">
        <v>1278</v>
      </c>
      <c r="B664" s="65" t="s">
        <v>1279</v>
      </c>
      <c r="C664" s="277" t="s">
        <v>1278</v>
      </c>
      <c r="D664" s="192">
        <v>3958394.36</v>
      </c>
      <c r="E664" s="192">
        <v>3958394.36</v>
      </c>
      <c r="F664" s="71">
        <f t="shared" si="167"/>
        <v>100</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586861.49</v>
      </c>
      <c r="E669" s="194">
        <v>587483.47</v>
      </c>
      <c r="F669" s="45">
        <f t="shared" si="167"/>
        <v>100.10598412242044</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912829.99</v>
      </c>
      <c r="E673" s="194">
        <v>836817.07</v>
      </c>
      <c r="F673" s="45">
        <f t="shared" si="167"/>
        <v>91.672828365334496</v>
      </c>
    </row>
    <row r="674" spans="1:6" ht="12.75" customHeight="1" x14ac:dyDescent="0.2">
      <c r="A674" s="63">
        <v>63322</v>
      </c>
      <c r="B674" s="64" t="s">
        <v>1298</v>
      </c>
      <c r="C674" s="247" t="s">
        <v>1299</v>
      </c>
      <c r="D674" s="194">
        <v>0</v>
      </c>
      <c r="E674" s="194">
        <v>416523.3</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22468.39</v>
      </c>
      <c r="E676" s="194"/>
      <c r="F676" s="45">
        <f t="shared" si="167"/>
        <v>0</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400274.53</v>
      </c>
      <c r="E679" s="192">
        <v>419523.37</v>
      </c>
      <c r="F679" s="71">
        <f t="shared" si="167"/>
        <v>104.80890952517012</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416003.74</v>
      </c>
      <c r="E702" s="192">
        <v>419281.21</v>
      </c>
      <c r="F702" s="71">
        <f t="shared" si="167"/>
        <v>100.78784628234352</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2862983.24</v>
      </c>
      <c r="E706" s="192">
        <v>4190665.02</v>
      </c>
      <c r="F706" s="71">
        <f t="shared" si="167"/>
        <v>146.37406749192147</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v>171096.49</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2270841.58</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13070.85</v>
      </c>
      <c r="E732" s="192">
        <v>72552.240000000005</v>
      </c>
      <c r="F732" s="71">
        <f t="shared" si="167"/>
        <v>555.0690276454859</v>
      </c>
    </row>
    <row r="733" spans="1:6" ht="12.75" customHeight="1" x14ac:dyDescent="0.2">
      <c r="A733" s="70">
        <v>31215</v>
      </c>
      <c r="B733" s="65" t="s">
        <v>1396</v>
      </c>
      <c r="C733" s="278" t="s">
        <v>1397</v>
      </c>
      <c r="D733" s="192">
        <v>36086.61</v>
      </c>
      <c r="E733" s="192">
        <v>55264.39</v>
      </c>
      <c r="F733" s="71">
        <f t="shared" si="167"/>
        <v>153.14375609124824</v>
      </c>
    </row>
    <row r="734" spans="1:6" ht="12.75" customHeight="1" x14ac:dyDescent="0.2">
      <c r="A734" s="70">
        <v>32121</v>
      </c>
      <c r="B734" s="65" t="s">
        <v>1398</v>
      </c>
      <c r="C734" s="278" t="s">
        <v>1399</v>
      </c>
      <c r="D734" s="192">
        <v>159524.91</v>
      </c>
      <c r="E734" s="192">
        <v>162832.31</v>
      </c>
      <c r="F734" s="71">
        <f t="shared" si="167"/>
        <v>102.07328121984209</v>
      </c>
    </row>
    <row r="735" spans="1:6" ht="12.75" customHeight="1" x14ac:dyDescent="0.2">
      <c r="A735" s="63" t="s">
        <v>1400</v>
      </c>
      <c r="B735" s="64" t="s">
        <v>1401</v>
      </c>
      <c r="C735" s="247" t="s">
        <v>1400</v>
      </c>
      <c r="D735" s="194">
        <v>23173.439999999999</v>
      </c>
      <c r="E735" s="194">
        <v>23173.439999999999</v>
      </c>
      <c r="F735" s="45">
        <f t="shared" si="167"/>
        <v>100</v>
      </c>
    </row>
    <row r="736" spans="1:6" ht="12.75" customHeight="1" x14ac:dyDescent="0.2">
      <c r="A736" s="63" t="s">
        <v>1402</v>
      </c>
      <c r="B736" s="64" t="s">
        <v>1403</v>
      </c>
      <c r="C736" s="247" t="s">
        <v>1402</v>
      </c>
      <c r="D736" s="194">
        <v>2481.77</v>
      </c>
      <c r="E736" s="194">
        <v>45312.43</v>
      </c>
      <c r="F736" s="45">
        <f t="shared" si="167"/>
        <v>1825.8110139134569</v>
      </c>
    </row>
    <row r="737" spans="1:6" ht="12.75" customHeight="1" x14ac:dyDescent="0.2">
      <c r="A737" s="63" t="s">
        <v>1404</v>
      </c>
      <c r="B737" s="64" t="s">
        <v>1405</v>
      </c>
      <c r="C737" s="247" t="s">
        <v>1404</v>
      </c>
      <c r="D737" s="194">
        <v>148048.06</v>
      </c>
      <c r="E737" s="194">
        <v>81459.31</v>
      </c>
      <c r="F737" s="45">
        <f t="shared" si="167"/>
        <v>55.022206977923247</v>
      </c>
    </row>
    <row r="738" spans="1:6" ht="12.75" customHeight="1" x14ac:dyDescent="0.2">
      <c r="A738" s="63" t="s">
        <v>1406</v>
      </c>
      <c r="B738" s="64" t="s">
        <v>1407</v>
      </c>
      <c r="C738" s="247" t="s">
        <v>1406</v>
      </c>
      <c r="D738" s="194">
        <v>52002.59</v>
      </c>
      <c r="E738" s="194">
        <v>44710.92</v>
      </c>
      <c r="F738" s="45">
        <f t="shared" si="167"/>
        <v>85.97825608301433</v>
      </c>
    </row>
    <row r="739" spans="1:6" ht="12.75" customHeight="1" x14ac:dyDescent="0.2">
      <c r="A739" s="70" t="s">
        <v>1408</v>
      </c>
      <c r="B739" s="65" t="s">
        <v>1409</v>
      </c>
      <c r="C739" s="278" t="s">
        <v>1408</v>
      </c>
      <c r="D739" s="192">
        <v>4585.66</v>
      </c>
      <c r="E739" s="192">
        <v>6101.75</v>
      </c>
      <c r="F739" s="71">
        <f t="shared" si="167"/>
        <v>133.0615440307393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71830.42</v>
      </c>
      <c r="E741" s="192">
        <v>84708.01</v>
      </c>
      <c r="F741" s="71">
        <f t="shared" ref="F741:F1006" si="169">IF(D741&lt;&gt;0,IF(E741/D741&gt;=100,"&gt;&gt;100",E741/D741*100),"-")</f>
        <v>117.92776653679597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10458.530000000001</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125634.32</v>
      </c>
      <c r="E757" s="194">
        <v>105521.31</v>
      </c>
      <c r="F757" s="45">
        <f t="shared" si="169"/>
        <v>83.990831486173505</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144003.25</v>
      </c>
      <c r="E760" s="194">
        <v>215063.5</v>
      </c>
      <c r="F760" s="45">
        <f t="shared" si="169"/>
        <v>149.34628211516059</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162632.93</v>
      </c>
      <c r="E778" s="192">
        <v>223924.64</v>
      </c>
      <c r="F778" s="71">
        <f t="shared" si="169"/>
        <v>137.68714613946881</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13964</v>
      </c>
      <c r="E781" s="192">
        <v>13964</v>
      </c>
      <c r="F781" s="71">
        <f t="shared" si="169"/>
        <v>100</v>
      </c>
    </row>
    <row r="782" spans="1:6" ht="12.75" customHeight="1" x14ac:dyDescent="0.2">
      <c r="A782" s="70">
        <v>36316</v>
      </c>
      <c r="B782" s="65" t="s">
        <v>1494</v>
      </c>
      <c r="C782" s="278" t="s">
        <v>1495</v>
      </c>
      <c r="D782" s="192">
        <v>110227.85</v>
      </c>
      <c r="E782" s="192">
        <v>155869.48000000001</v>
      </c>
      <c r="F782" s="71">
        <f t="shared" si="169"/>
        <v>141.40662273645</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3589.77</v>
      </c>
      <c r="E786" s="192">
        <v>206500</v>
      </c>
      <c r="F786" s="71">
        <f t="shared" si="169"/>
        <v>5752.4576783470802</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20000</v>
      </c>
      <c r="E788" s="192"/>
      <c r="F788" s="71">
        <f t="shared" si="169"/>
        <v>0</v>
      </c>
    </row>
    <row r="789" spans="1:6" ht="12.75" customHeight="1" x14ac:dyDescent="0.2">
      <c r="A789" s="70">
        <v>36326</v>
      </c>
      <c r="B789" s="65" t="s">
        <v>1508</v>
      </c>
      <c r="C789" s="278" t="s">
        <v>1509</v>
      </c>
      <c r="D789" s="192">
        <v>2440.67</v>
      </c>
      <c r="E789" s="192">
        <v>2955.69</v>
      </c>
      <c r="F789" s="71">
        <f t="shared" si="169"/>
        <v>121.10158276211041</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1023073.18</v>
      </c>
      <c r="E843" s="194">
        <v>1813947.34</v>
      </c>
      <c r="F843" s="45">
        <f t="shared" si="169"/>
        <v>177.30377215049268</v>
      </c>
    </row>
    <row r="844" spans="1:6" ht="12.75" customHeight="1" x14ac:dyDescent="0.2">
      <c r="A844" s="63" t="s">
        <v>1617</v>
      </c>
      <c r="B844" s="64" t="s">
        <v>1618</v>
      </c>
      <c r="C844" s="247" t="s">
        <v>1617</v>
      </c>
      <c r="D844" s="194">
        <v>3550.23</v>
      </c>
      <c r="E844" s="194">
        <v>5176.7299999999996</v>
      </c>
      <c r="F844" s="45">
        <f t="shared" si="169"/>
        <v>145.81393318179386</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328105.8</v>
      </c>
      <c r="E846" s="194">
        <v>350970</v>
      </c>
      <c r="F846" s="45">
        <f t="shared" si="169"/>
        <v>106.96854490228458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1507756.09</v>
      </c>
      <c r="E850" s="194">
        <v>1556817.12</v>
      </c>
      <c r="F850" s="45">
        <f t="shared" si="169"/>
        <v>103.25391025281814</v>
      </c>
    </row>
    <row r="851" spans="1:6" ht="12.75" customHeight="1" x14ac:dyDescent="0.2">
      <c r="A851" s="63">
        <v>37221</v>
      </c>
      <c r="B851" s="64" t="s">
        <v>1631</v>
      </c>
      <c r="C851" s="247" t="s">
        <v>1632</v>
      </c>
      <c r="D851" s="194">
        <v>567381.57999999996</v>
      </c>
      <c r="E851" s="194">
        <v>474410.9</v>
      </c>
      <c r="F851" s="45">
        <f t="shared" si="169"/>
        <v>83.614082078589874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253612.24</v>
      </c>
      <c r="E854" s="194">
        <v>364326.08</v>
      </c>
      <c r="F854" s="45">
        <f t="shared" si="169"/>
        <v>143.65476997482457</v>
      </c>
    </row>
    <row r="855" spans="1:6" ht="12.75" customHeight="1" x14ac:dyDescent="0.2">
      <c r="A855" s="63" t="s">
        <v>1638</v>
      </c>
      <c r="B855" s="64" t="s">
        <v>1639</v>
      </c>
      <c r="C855" s="247" t="s">
        <v>1638</v>
      </c>
      <c r="D855" s="194">
        <v>147362.12</v>
      </c>
      <c r="E855" s="194">
        <v>108559.77</v>
      </c>
      <c r="F855" s="45">
        <f t="shared" si="169"/>
        <v>73.668708077761096</v>
      </c>
    </row>
    <row r="856" spans="1:6" ht="12.75" customHeight="1" x14ac:dyDescent="0.2">
      <c r="A856" s="63">
        <v>38117</v>
      </c>
      <c r="B856" s="64" t="s">
        <v>1640</v>
      </c>
      <c r="C856" s="247" t="s">
        <v>1641</v>
      </c>
      <c r="D856" s="194">
        <v>0</v>
      </c>
      <c r="E856" s="194">
        <v>17481.349999999999</v>
      </c>
      <c r="F856" s="45" t="str">
        <f t="shared" si="169"/>
        <v>-</v>
      </c>
    </row>
    <row r="857" spans="1:6" ht="12.75" customHeight="1" x14ac:dyDescent="0.2">
      <c r="A857" s="63">
        <v>38612</v>
      </c>
      <c r="B857" s="64" t="s">
        <v>1642</v>
      </c>
      <c r="C857" s="247" t="s">
        <v>1643</v>
      </c>
      <c r="D857" s="194">
        <v>1592143</v>
      </c>
      <c r="E857" s="194">
        <v>784574.75</v>
      </c>
      <c r="F857" s="45">
        <f t="shared" si="169"/>
        <v>49.277907198034349</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2829.83</v>
      </c>
      <c r="E873" s="194">
        <v>421.68</v>
      </c>
      <c r="F873" s="45">
        <f t="shared" si="169"/>
        <v>14.901248484891319</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1424238.55</v>
      </c>
      <c r="E913" s="192">
        <v>12081248.800000001</v>
      </c>
      <c r="F913" s="71">
        <f t="shared" si="169"/>
        <v>848.26020191631528</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2767996.12</v>
      </c>
      <c r="E974" s="192">
        <v>2767996.32</v>
      </c>
      <c r="F974" s="71">
        <f t="shared" si="169"/>
        <v>100.00000722544364</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1514236.68</v>
      </c>
      <c r="E981" s="192">
        <v>1514236.68</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8" zoomScaleNormal="100" workbookViewId="0">
      <selection activeCell="E202" sqref="E20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856298243.14999986</v>
      </c>
      <c r="E6" s="180">
        <f t="shared" si="0"/>
        <v>894256952.66999984</v>
      </c>
      <c r="F6" s="181">
        <f t="shared" ref="F6:F298" si="1">IF(D6&gt;0,IF(E6/D6&gt;=100,"&gt;&gt;100",E6/D6*100),"-")</f>
        <v>104.43288419936074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769409189.90999985</v>
      </c>
      <c r="E7" s="79">
        <f t="shared" si="2"/>
        <v>786750972.80999982</v>
      </c>
      <c r="F7" s="71">
        <f t="shared" si="1"/>
        <v>102.25390898983524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564432366.56999993</v>
      </c>
      <c r="E8" s="79">
        <f>E9+E10-E11</f>
        <v>565288634.87999988</v>
      </c>
      <c r="F8" s="71">
        <f t="shared" si="1"/>
        <v>100.15170432468348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559315416.65999997</v>
      </c>
      <c r="E9" s="192">
        <v>559563284.65999997</v>
      </c>
      <c r="F9" s="71">
        <f t="shared" si="1"/>
        <v>100.04431631823778</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5344150.49</v>
      </c>
      <c r="E10" s="192">
        <v>6018155.8099999996</v>
      </c>
      <c r="F10" s="71">
        <f t="shared" si="1"/>
        <v>112.61201983853564</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227200.58</v>
      </c>
      <c r="E11" s="192">
        <v>292805.59000000003</v>
      </c>
      <c r="F11" s="71">
        <f t="shared" si="1"/>
        <v>128.87537082871884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200726489.30000001</v>
      </c>
      <c r="E12" s="79">
        <f t="shared" si="3"/>
        <v>217276407.91999996</v>
      </c>
      <c r="F12" s="71">
        <f t="shared" si="1"/>
        <v>108.24500975317957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197120634.91000003</v>
      </c>
      <c r="E13" s="79">
        <f t="shared" si="4"/>
        <v>213629536.32999995</v>
      </c>
      <c r="F13" s="71">
        <f t="shared" si="1"/>
        <v>108.37502447551341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18087656.550000001</v>
      </c>
      <c r="E14" s="192">
        <v>17712203.579999998</v>
      </c>
      <c r="F14" s="71">
        <f t="shared" si="1"/>
        <v>97.924258629291572</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161001179.81</v>
      </c>
      <c r="E15" s="192">
        <v>179470934.30000001</v>
      </c>
      <c r="F15" s="71">
        <f t="shared" si="1"/>
        <v>111.47181313316862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111170144.81</v>
      </c>
      <c r="E16" s="192">
        <v>115217378.7</v>
      </c>
      <c r="F16" s="71">
        <f t="shared" si="1"/>
        <v>103.64057625086043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15947940.720000001</v>
      </c>
      <c r="E17" s="192">
        <v>17678175.469999999</v>
      </c>
      <c r="F17" s="71">
        <f t="shared" si="1"/>
        <v>110.84926750342221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109086286.98</v>
      </c>
      <c r="E18" s="192">
        <v>116449155.72</v>
      </c>
      <c r="F18" s="71">
        <f t="shared" si="1"/>
        <v>106.7495823204157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2006117.6899999995</v>
      </c>
      <c r="E19" s="79">
        <f t="shared" si="5"/>
        <v>1750455.2000000002</v>
      </c>
      <c r="F19" s="71">
        <f t="shared" si="1"/>
        <v>87.255857855478098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2078334.78</v>
      </c>
      <c r="E20" s="192">
        <v>2099176.67</v>
      </c>
      <c r="F20" s="71">
        <f t="shared" si="1"/>
        <v>101.00281678392544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182277.62</v>
      </c>
      <c r="E21" s="192">
        <v>189785.37</v>
      </c>
      <c r="F21" s="71">
        <f t="shared" si="1"/>
        <v>104.11885452531145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396500.7</v>
      </c>
      <c r="E22" s="192">
        <v>396471.93</v>
      </c>
      <c r="F22" s="71">
        <f t="shared" si="1"/>
        <v>99.992744022898322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6010.8</v>
      </c>
      <c r="E23" s="192">
        <v>6010.8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174064.25</v>
      </c>
      <c r="E24" s="192">
        <v>174064.25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284067.98</v>
      </c>
      <c r="E25" s="192">
        <v>284067.98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3759167.63</v>
      </c>
      <c r="E26" s="192">
        <v>3942415.71</v>
      </c>
      <c r="F26" s="71">
        <f t="shared" si="1"/>
        <v>104.87469828526908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4874306.07</v>
      </c>
      <c r="E28" s="192">
        <v>5341537.51</v>
      </c>
      <c r="F28" s="71">
        <f t="shared" si="1"/>
        <v>109.58559912508734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162512.28999999998</v>
      </c>
      <c r="E29" s="79">
        <f t="shared" si="6"/>
        <v>130539.48999999999</v>
      </c>
      <c r="F29" s="71">
        <f t="shared" si="1"/>
        <v>80.325918735130742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331123.46999999997</v>
      </c>
      <c r="E30" s="192">
        <v>313152.81</v>
      </c>
      <c r="F30" s="71">
        <f t="shared" si="1"/>
        <v>94.572822035236598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168611.18</v>
      </c>
      <c r="E34" s="192">
        <v>182613.32</v>
      </c>
      <c r="F34" s="71">
        <f t="shared" si="1"/>
        <v>108.30439594812159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73666.720000000001</v>
      </c>
      <c r="E35" s="79">
        <f t="shared" si="7"/>
        <v>82166.720000000001</v>
      </c>
      <c r="F35" s="71">
        <f t="shared" si="1"/>
        <v>111.53845318483026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90405.119999999995</v>
      </c>
      <c r="E37" s="192">
        <v>98905.12</v>
      </c>
      <c r="F37" s="71">
        <f t="shared" si="1"/>
        <v>109.40212235767177</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16738.400000000001</v>
      </c>
      <c r="E40" s="192">
        <v>16738.400000000001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1363557.6900000004</v>
      </c>
      <c r="E45" s="79">
        <f t="shared" si="9"/>
        <v>1683710.1799999997</v>
      </c>
      <c r="F45" s="71">
        <f t="shared" si="1"/>
        <v>123.47920387585502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2461487.14</v>
      </c>
      <c r="E47" s="192">
        <v>3091149.73</v>
      </c>
      <c r="F47" s="71">
        <f t="shared" si="1"/>
        <v>125.58057605777293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2812747.14</v>
      </c>
      <c r="E48" s="192">
        <v>2892668.36</v>
      </c>
      <c r="F48" s="71">
        <f t="shared" si="1"/>
        <v>102.84139369883067</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2062446.02</v>
      </c>
      <c r="E49" s="192">
        <v>2181419.46</v>
      </c>
      <c r="F49" s="71">
        <f t="shared" si="1"/>
        <v>105.76856018757765</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5973122.6100000003</v>
      </c>
      <c r="E50" s="192">
        <v>6481527.3700000001</v>
      </c>
      <c r="F50" s="71">
        <f t="shared" si="1"/>
        <v>108.51154066633164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13272.28</v>
      </c>
      <c r="E51" s="192">
        <v>13272.28</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271430.67</v>
      </c>
      <c r="E54" s="192">
        <v>280996.14</v>
      </c>
      <c r="F54" s="71">
        <f t="shared" si="1"/>
        <v>103.5240932795104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271430.67</v>
      </c>
      <c r="E55" s="192">
        <v>280996.14</v>
      </c>
      <c r="F55" s="71">
        <f t="shared" si="1"/>
        <v>103.5240932795104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4237061.76</v>
      </c>
      <c r="E56" s="79">
        <f t="shared" si="11"/>
        <v>4172657.73</v>
      </c>
      <c r="F56" s="71">
        <f t="shared" si="1"/>
        <v>98.47998368567562</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4165331.73</v>
      </c>
      <c r="E57" s="192">
        <v>4172657.73</v>
      </c>
      <c r="F57" s="71">
        <f t="shared" si="1"/>
        <v>100.17588034939055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71730.03</v>
      </c>
      <c r="E58" s="192"/>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86889053.239999995</v>
      </c>
      <c r="E69" s="79">
        <f>E70+E82+E88+E119+E135+E147+E165+E171</f>
        <v>107505979.86</v>
      </c>
      <c r="F69" s="71">
        <f t="shared" si="1"/>
        <v>123.72787578091466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6904397.04</v>
      </c>
      <c r="E70" s="79">
        <f t="shared" si="12"/>
        <v>15339167.279999999</v>
      </c>
      <c r="F70" s="71">
        <f t="shared" si="1"/>
        <v>222.16519691920843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6903714.5300000003</v>
      </c>
      <c r="E71" s="79">
        <f t="shared" si="13"/>
        <v>15338606.67</v>
      </c>
      <c r="F71" s="71">
        <f t="shared" si="1"/>
        <v>222.17904004208586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6903714.5300000003</v>
      </c>
      <c r="E73" s="192">
        <v>15338606.67</v>
      </c>
      <c r="F73" s="71">
        <f t="shared" si="1"/>
        <v>222.17904004208586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682.51</v>
      </c>
      <c r="E80" s="192">
        <v>560.61</v>
      </c>
      <c r="F80" s="71">
        <f t="shared" si="1"/>
        <v>82.139455832148982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4343537.43</v>
      </c>
      <c r="E82" s="79">
        <f>SUM(E83:E85)-E86+E87</f>
        <v>4960774.7</v>
      </c>
      <c r="F82" s="71">
        <f t="shared" si="1"/>
        <v>114.21047429537174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4343537.43</v>
      </c>
      <c r="E87" s="192">
        <v>4960774.7</v>
      </c>
      <c r="F87" s="71">
        <f t="shared" si="1"/>
        <v>114.21047429537174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360155.91</v>
      </c>
      <c r="E88" s="79">
        <f t="shared" si="15"/>
        <v>360000</v>
      </c>
      <c r="F88" s="71">
        <f t="shared" si="1"/>
        <v>99.956710414664585</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383731.41</v>
      </c>
      <c r="E89" s="79">
        <f t="shared" si="16"/>
        <v>383575.5</v>
      </c>
      <c r="F89" s="71">
        <f t="shared" si="1"/>
        <v>99.959370018732642</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155.91</v>
      </c>
      <c r="E90" s="192"/>
      <c r="F90" s="71">
        <f t="shared" si="1"/>
        <v>0</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360000</v>
      </c>
      <c r="E94" s="192">
        <v>360000</v>
      </c>
      <c r="F94" s="71">
        <f t="shared" si="1"/>
        <v>100</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4902.6099999999997</v>
      </c>
      <c r="E98" s="192">
        <v>4902.6099999999997</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18672.89</v>
      </c>
      <c r="E99" s="192">
        <v>18672.89</v>
      </c>
      <c r="F99" s="71">
        <f t="shared" si="1"/>
        <v>100</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23575.5</v>
      </c>
      <c r="E118" s="192">
        <v>23575.5</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48325.54</v>
      </c>
      <c r="E119" s="79">
        <f t="shared" si="18"/>
        <v>48325.54</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48325.54</v>
      </c>
      <c r="E120" s="79">
        <f t="shared" si="19"/>
        <v>48325.54</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48325.54</v>
      </c>
      <c r="E124" s="192">
        <v>48325.54</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58273477.739999995</v>
      </c>
      <c r="E135" s="79">
        <f t="shared" si="21"/>
        <v>58397979.390000001</v>
      </c>
      <c r="F135" s="71">
        <f t="shared" si="1"/>
        <v>100.21365062602837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58273477.739999995</v>
      </c>
      <c r="E136" s="79">
        <f t="shared" si="22"/>
        <v>58397979.390000001</v>
      </c>
      <c r="F136" s="71">
        <f t="shared" si="1"/>
        <v>100.21365062602837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47130227.899999999</v>
      </c>
      <c r="E140" s="192">
        <v>47130227.899999999</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11143249.84</v>
      </c>
      <c r="E142" s="192">
        <v>11267751.49</v>
      </c>
      <c r="F142" s="71">
        <f t="shared" si="1"/>
        <v>101.11728312465083</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16698122.360000003</v>
      </c>
      <c r="E147" s="79">
        <f t="shared" si="24"/>
        <v>28294664.5</v>
      </c>
      <c r="F147" s="71">
        <f t="shared" si="1"/>
        <v>169.44818040008658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1232392.42</v>
      </c>
      <c r="E148" s="192">
        <v>1318262</v>
      </c>
      <c r="F148" s="71">
        <f t="shared" si="1"/>
        <v>106.96771406627121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1996.43</v>
      </c>
      <c r="E150" s="79">
        <f t="shared" si="25"/>
        <v>12109488.32</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1996.43</v>
      </c>
      <c r="E152" s="192">
        <v>1996.43</v>
      </c>
      <c r="F152" s="71">
        <f t="shared" si="1"/>
        <v>100</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1439506.45</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10667985.439999999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6105235.8799999999</v>
      </c>
      <c r="E159" s="192">
        <v>6152978.5800000001</v>
      </c>
      <c r="F159" s="71">
        <f t="shared" si="1"/>
        <v>100.78199599390419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5494040.7599999998</v>
      </c>
      <c r="E160" s="192">
        <v>4555869.6500000004</v>
      </c>
      <c r="F160" s="71">
        <f t="shared" si="1"/>
        <v>82.923841467823408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51743.23</v>
      </c>
      <c r="E161" s="192">
        <v>42208.57</v>
      </c>
      <c r="F161" s="71">
        <f t="shared" si="1"/>
        <v>81.573125605030839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6071642.2800000003</v>
      </c>
      <c r="E163" s="192">
        <v>5576987.8799999999</v>
      </c>
      <c r="F163" s="71">
        <f t="shared" si="1"/>
        <v>91.853037824224387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2258928.6400000001</v>
      </c>
      <c r="E164" s="192">
        <v>1461130.5</v>
      </c>
      <c r="F164" s="71">
        <f t="shared" si="1"/>
        <v>64.682454953512831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254939.50999999995</v>
      </c>
      <c r="E165" s="79">
        <f t="shared" si="26"/>
        <v>99033.139999999956</v>
      </c>
      <c r="F165" s="71">
        <f t="shared" si="1"/>
        <v>38.845740309142343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176217.24</v>
      </c>
      <c r="E166" s="192">
        <v>170692.75</v>
      </c>
      <c r="F166" s="71">
        <f t="shared" si="1"/>
        <v>96.864954870476922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258606.71</v>
      </c>
      <c r="E167" s="192">
        <v>105800.34</v>
      </c>
      <c r="F167" s="71">
        <f t="shared" si="1"/>
        <v>40.911676267023388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179884.44</v>
      </c>
      <c r="E170" s="192">
        <v>177459.95</v>
      </c>
      <c r="F170" s="71">
        <f t="shared" si="1"/>
        <v>98.652195820828098</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6097.71</v>
      </c>
      <c r="E171" s="79">
        <f t="shared" si="27"/>
        <v>6035.3099999999995</v>
      </c>
      <c r="F171" s="71">
        <f t="shared" si="1"/>
        <v>98.976665010307144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4127.87</v>
      </c>
      <c r="E172" s="192">
        <v>4127.87</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1969.84</v>
      </c>
      <c r="E173" s="192">
        <v>1907.44</v>
      </c>
      <c r="F173" s="71">
        <f t="shared" si="1"/>
        <v>96.832230028834829</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856298243.14999986</v>
      </c>
      <c r="E176" s="79">
        <f>E177+E251</f>
        <v>894256952.66999996</v>
      </c>
      <c r="F176" s="71">
        <f t="shared" si="1"/>
        <v>104.43288419936077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45776304.839999996</v>
      </c>
      <c r="E177" s="79">
        <f>E178+E197+E203+E219+E247+E248</f>
        <v>59994581.100000001</v>
      </c>
      <c r="F177" s="71">
        <f t="shared" si="1"/>
        <v>131.06034073675573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4577634.2699999996</v>
      </c>
      <c r="E178" s="79">
        <f>SUM(E179:E181)+E185+E186+SUM(E194:E196)</f>
        <v>4830912.6899999995</v>
      </c>
      <c r="F178" s="71">
        <f t="shared" si="1"/>
        <v>105.53295447082537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802184.91</v>
      </c>
      <c r="E179" s="192">
        <v>910496.57</v>
      </c>
      <c r="F179" s="71">
        <f t="shared" si="1"/>
        <v>113.50208145899927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1410485.6</v>
      </c>
      <c r="E180" s="192">
        <v>2286319.63</v>
      </c>
      <c r="F180" s="71">
        <f t="shared" si="1"/>
        <v>162.09450348163779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11126.92</v>
      </c>
      <c r="E181" s="79">
        <f t="shared" si="28"/>
        <v>11135.789999999999</v>
      </c>
      <c r="F181" s="71">
        <f t="shared" si="1"/>
        <v>100.07971657925103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8410.84</v>
      </c>
      <c r="E183" s="192">
        <v>8527.7199999999993</v>
      </c>
      <c r="F183" s="71">
        <f t="shared" si="1"/>
        <v>101.38963528018603</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2716.08</v>
      </c>
      <c r="E184" s="192">
        <v>2608.0700000000002</v>
      </c>
      <c r="F184" s="71">
        <f t="shared" si="1"/>
        <v>96.023313009926085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5304.3</v>
      </c>
      <c r="E185" s="192">
        <v>455304.3</v>
      </c>
      <c r="F185" s="71">
        <f t="shared" si="1"/>
        <v>8583.6830496012662</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16700.78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14000.78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2700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221622.6</v>
      </c>
      <c r="E194" s="192">
        <v>356330.73</v>
      </c>
      <c r="F194" s="71">
        <f t="shared" si="1"/>
        <v>160.78266837407375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29972.5</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2126909.94</v>
      </c>
      <c r="E196" s="192">
        <v>764652.39</v>
      </c>
      <c r="F196" s="71">
        <f t="shared" si="1"/>
        <v>35.95132899703313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3120950.96</v>
      </c>
      <c r="E197" s="79">
        <f>SUM(E198:E202)</f>
        <v>4598413.28</v>
      </c>
      <c r="F197" s="71">
        <f t="shared" si="1"/>
        <v>147.34013250884277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29117.62</v>
      </c>
      <c r="E198" s="192">
        <v>180776.51</v>
      </c>
      <c r="F198" s="71">
        <f t="shared" si="1"/>
        <v>620.84919715278932</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2690906.65</v>
      </c>
      <c r="E199" s="192">
        <v>2267318.4</v>
      </c>
      <c r="F199" s="71">
        <f t="shared" ref="F199:F202" si="30">IF(D199&gt;0,IF(E199/D199&gt;=100,"&gt;&gt;100",E199/D199*100),"-")</f>
        <v>84.25853048451161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400926.69</v>
      </c>
      <c r="E202" s="192">
        <v>2150318.37</v>
      </c>
      <c r="F202" s="71">
        <f t="shared" si="30"/>
        <v>536.33704705466232</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38025145.32</v>
      </c>
      <c r="E219" s="79">
        <f t="shared" si="34"/>
        <v>45824161.120000005</v>
      </c>
      <c r="F219" s="71">
        <f t="shared" si="1"/>
        <v>120.51015383206958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38025145.32</v>
      </c>
      <c r="E220" s="79">
        <f t="shared" si="35"/>
        <v>45824161.120000005</v>
      </c>
      <c r="F220" s="71">
        <f t="shared" si="1"/>
        <v>120.51015383206958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15428683.810000001</v>
      </c>
      <c r="E221" s="192">
        <v>12660687.49</v>
      </c>
      <c r="F221" s="71">
        <f t="shared" si="1"/>
        <v>82.059413790008833</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12528241.300000001</v>
      </c>
      <c r="E225" s="192">
        <v>23095253.420000002</v>
      </c>
      <c r="F225" s="71">
        <f t="shared" si="1"/>
        <v>184.34553475594376</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10068220.210000001</v>
      </c>
      <c r="E230" s="192">
        <v>10068220.210000001</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4690652.83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52574.29</v>
      </c>
      <c r="E248" s="79">
        <f t="shared" si="37"/>
        <v>50441.18</v>
      </c>
      <c r="F248" s="71">
        <f t="shared" si="1"/>
        <v>95.942674641920988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52574.29</v>
      </c>
      <c r="E250" s="192">
        <v>50441.18</v>
      </c>
      <c r="F250" s="71">
        <f t="shared" si="1"/>
        <v>95.942674641920988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810521938.30999982</v>
      </c>
      <c r="E251" s="79">
        <f>+E252+E255-E264+E274+E291</f>
        <v>834262371.56999993</v>
      </c>
      <c r="F251" s="71">
        <f t="shared" si="1"/>
        <v>102.92903031218385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793010632.70999992</v>
      </c>
      <c r="E252" s="79">
        <f>E253-E254</f>
        <v>803462320.29999995</v>
      </c>
      <c r="F252" s="71">
        <f t="shared" si="1"/>
        <v>101.31797571922623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831035778.02999997</v>
      </c>
      <c r="E253" s="192">
        <v>849286481.41999996</v>
      </c>
      <c r="F253" s="71">
        <f t="shared" si="1"/>
        <v>102.19613930861844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38025145.32</v>
      </c>
      <c r="E254" s="192">
        <v>45824161.119999997</v>
      </c>
      <c r="F254" s="71">
        <f t="shared" si="1"/>
        <v>120.51015383206956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872965.41000000015</v>
      </c>
      <c r="E255" s="79">
        <f>E256-E260</f>
        <v>2733133.3299999982</v>
      </c>
      <c r="F255" s="71">
        <f t="shared" si="1"/>
        <v>313.08609696230667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12252699.560000001</v>
      </c>
      <c r="E256" s="79">
        <f>SUM(E257:E259)</f>
        <v>25879705.34</v>
      </c>
      <c r="F256" s="71">
        <f t="shared" si="1"/>
        <v>211.21635451249077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12252699.560000001</v>
      </c>
      <c r="E257" s="192">
        <v>18222139.41</v>
      </c>
      <c r="F257" s="71">
        <f t="shared" si="1"/>
        <v>148.71938482428601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7657565.9299999997</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11379734.15</v>
      </c>
      <c r="E260" s="79">
        <f>SUM(E261:E263)</f>
        <v>23146572.010000002</v>
      </c>
      <c r="F260" s="71">
        <f t="shared" si="1"/>
        <v>203.40169379088704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9160765.1500000004</v>
      </c>
      <c r="E262" s="192">
        <v>23146572.010000002</v>
      </c>
      <c r="F262" s="71">
        <f t="shared" si="1"/>
        <v>252.6707281651031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2218969</v>
      </c>
      <c r="E263" s="192"/>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664</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664</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16383400.680000002</v>
      </c>
      <c r="E274" s="79">
        <f>SUM(E275:E277)+SUM(E286:E290)</f>
        <v>27968548.800000001</v>
      </c>
      <c r="F274" s="71">
        <f t="shared" si="1"/>
        <v>170.71271921062484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643615.94999999995</v>
      </c>
      <c r="E275" s="192">
        <v>1179737.53</v>
      </c>
      <c r="F275" s="71">
        <f t="shared" ref="F275:F290" si="39">IF(D275&gt;0,IF(E275/D275&gt;=100,"&gt;&gt;100",E275/D275*100),"-")</f>
        <v>183.29836760571271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1996.43</v>
      </c>
      <c r="E277" s="79">
        <f>SUM(E278:E285)</f>
        <v>12190933.01</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1996.43</v>
      </c>
      <c r="E279" s="192">
        <v>83441.119999999995</v>
      </c>
      <c r="F279" s="71">
        <f t="shared" si="39"/>
        <v>4179.5164368397582</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1439506.45</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10667985.439999999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5623703.7599999998</v>
      </c>
      <c r="E286" s="192">
        <v>5589441.4699999997</v>
      </c>
      <c r="F286" s="71">
        <f t="shared" si="39"/>
        <v>99.39075222554041</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3994350.73</v>
      </c>
      <c r="E287" s="192">
        <v>3392605.58</v>
      </c>
      <c r="F287" s="71">
        <f t="shared" si="39"/>
        <v>84.93509482077954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51743.23</v>
      </c>
      <c r="E288" s="192">
        <v>42208.57</v>
      </c>
      <c r="F288" s="71">
        <f t="shared" si="39"/>
        <v>81.573125605030839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6067990.5800000001</v>
      </c>
      <c r="E290" s="192">
        <v>5573622.6399999997</v>
      </c>
      <c r="F290" s="71">
        <f t="shared" si="39"/>
        <v>91.852855842765663</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254939.51</v>
      </c>
      <c r="E291" s="79">
        <f>SUM(E292:E295)</f>
        <v>99033.14</v>
      </c>
      <c r="F291" s="71">
        <f t="shared" si="1"/>
        <v>38.84574030914235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3100</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251839.51</v>
      </c>
      <c r="E293" s="192">
        <v>99033.14</v>
      </c>
      <c r="F293" s="71">
        <f t="shared" ref="F293:F295" si="40">IF(D293&gt;0,IF(E293/D293&gt;=100,"&gt;&gt;100",E293/D293*100),"-")</f>
        <v>39.323909103857453</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118909348.03</v>
      </c>
      <c r="E297" s="79">
        <f t="shared" si="42"/>
        <v>200175357.91999999</v>
      </c>
      <c r="F297" s="71">
        <f t="shared" si="1"/>
        <v>168.34282689826634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118909348.03</v>
      </c>
      <c r="E298" s="193">
        <v>200175357.91999999</v>
      </c>
      <c r="F298" s="75">
        <f t="shared" si="1"/>
        <v>168.34282689826634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383575.5</v>
      </c>
      <c r="E300" s="192">
        <v>383575.5</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155.91</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12252256.9</v>
      </c>
      <c r="E302" s="192">
        <v>10910179.699999999</v>
      </c>
      <c r="F302" s="71">
        <f t="shared" si="43"/>
        <v>89.046285831633185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6704794.0999999996</v>
      </c>
      <c r="E303" s="192">
        <v>18845615.300000001</v>
      </c>
      <c r="F303" s="71">
        <f t="shared" si="43"/>
        <v>281.07671941782672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179884.44</v>
      </c>
      <c r="E305" s="192">
        <v>177459.95</v>
      </c>
      <c r="F305" s="71">
        <f t="shared" si="43"/>
        <v>98.652195820828098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254939.51</v>
      </c>
      <c r="E306" s="192">
        <v>99033.14</v>
      </c>
      <c r="F306" s="71">
        <f t="shared" si="43"/>
        <v>38.84574030914235</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28213.27</v>
      </c>
      <c r="E308" s="192">
        <v>21588.3</v>
      </c>
      <c r="F308" s="71">
        <f t="shared" si="43"/>
        <v>76.518248327825873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32889.67</v>
      </c>
      <c r="E309" s="192">
        <v>154661.53</v>
      </c>
      <c r="F309" s="71">
        <f t="shared" si="43"/>
        <v>470.24348374428814</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3885491.7</v>
      </c>
      <c r="E311" s="192">
        <v>4642302.16</v>
      </c>
      <c r="F311" s="71">
        <f t="shared" si="43"/>
        <v>119.4778555311288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396942.79</v>
      </c>
      <c r="E313" s="192">
        <v>142222.71</v>
      </c>
      <c r="F313" s="71">
        <f t="shared" si="43"/>
        <v>35.829523443416115</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4577634.2699999996</v>
      </c>
      <c r="E337" s="192">
        <v>4830912.6900000004</v>
      </c>
      <c r="F337" s="71">
        <f t="shared" si="43"/>
        <v>105.5329544708254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3120950.96</v>
      </c>
      <c r="E339" s="192">
        <v>4598413.28</v>
      </c>
      <c r="F339" s="71">
        <f t="shared" si="43"/>
        <v>147.34013250884277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38025145.32</v>
      </c>
      <c r="E343" s="192">
        <v>45824161.119999997</v>
      </c>
      <c r="F343" s="71">
        <f t="shared" si="43"/>
        <v>120.51015383206956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95184.42</v>
      </c>
      <c r="E344" s="192">
        <v>58342.97</v>
      </c>
      <c r="F344" s="71">
        <f t="shared" si="43"/>
        <v>61.29466355943547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69054.16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1355626.46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223008.71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3042963.5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5705.41</v>
      </c>
      <c r="E387" s="192">
        <v>483393.91</v>
      </c>
      <c r="F387" s="71">
        <f t="shared" si="44"/>
        <v>8472.5534185974375</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21207734.800000001</v>
      </c>
      <c r="E389" s="192">
        <v>20177018.120000001</v>
      </c>
      <c r="F389" s="71">
        <f t="shared" si="44"/>
        <v>95.139902070069269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28385120.75</v>
      </c>
      <c r="E391" s="288">
        <v>39149473.960000001</v>
      </c>
      <c r="F391" s="263">
        <f t="shared" si="44"/>
        <v>137.92252041062747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13880981.08</v>
      </c>
      <c r="E392" s="288">
        <v>15098108.189999999</v>
      </c>
      <c r="F392" s="263">
        <f t="shared" si="44"/>
        <v>108.76830753521926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3834099.53</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34181811.939999998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55429805.990000002</v>
      </c>
      <c r="E397" s="284">
        <v>87251452.269999996</v>
      </c>
      <c r="F397" s="289">
        <f t="shared" si="44"/>
        <v>157.40890791813501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67" workbookViewId="0">
      <selection activeCell="E138" sqref="E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13069275.18</v>
      </c>
      <c r="E5" s="58">
        <f t="shared" si="0"/>
        <v>15128708</v>
      </c>
      <c r="F5" s="59">
        <f t="shared" ref="F5:F141" si="1">IF(D5&gt;0,IF(E5/D5&gt;=100,"&gt;&gt;100",E5/D5*100),"-")</f>
        <v>115.75781970794803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2215870.08</v>
      </c>
      <c r="E6" s="60">
        <f t="shared" si="2"/>
        <v>2032267.52</v>
      </c>
      <c r="F6" s="45">
        <f t="shared" si="1"/>
        <v>91.714200139387231</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2056801.98</v>
      </c>
      <c r="E7" s="194">
        <v>1957216.29</v>
      </c>
      <c r="F7" s="45">
        <f t="shared" si="1"/>
        <v>95.158226656316231</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159068.1</v>
      </c>
      <c r="E9" s="194">
        <v>75051.23</v>
      </c>
      <c r="F9" s="45">
        <f t="shared" si="1"/>
        <v>47.181823382563813</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10853405.1</v>
      </c>
      <c r="E13" s="60">
        <f t="shared" si="4"/>
        <v>13093190.48</v>
      </c>
      <c r="F13" s="45">
        <f t="shared" si="1"/>
        <v>120.6367067234964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10852672.369999999</v>
      </c>
      <c r="E14" s="194">
        <v>13092490.23</v>
      </c>
      <c r="F14" s="45">
        <f t="shared" si="1"/>
        <v>120.63839931436169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732.73</v>
      </c>
      <c r="E16" s="194">
        <v>700.25</v>
      </c>
      <c r="F16" s="45">
        <f t="shared" si="1"/>
        <v>95.567262156592463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3250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73305.22</v>
      </c>
      <c r="E22" s="60">
        <f t="shared" si="5"/>
        <v>81245.17</v>
      </c>
      <c r="F22" s="45">
        <f t="shared" si="1"/>
        <v>110.83135689382011</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73305.22</v>
      </c>
      <c r="E24" s="194">
        <v>81245.17</v>
      </c>
      <c r="F24" s="45">
        <f t="shared" si="1"/>
        <v>110.83135689382011</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1013988.7999999999</v>
      </c>
      <c r="E28" s="60">
        <f t="shared" si="6"/>
        <v>1104620.25</v>
      </c>
      <c r="F28" s="45">
        <f t="shared" si="1"/>
        <v>108.93811154521629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20391.02</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809348.69</v>
      </c>
      <c r="E30" s="194">
        <v>936593.75</v>
      </c>
      <c r="F30" s="45">
        <f t="shared" si="1"/>
        <v>115.72190843973567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204640.11</v>
      </c>
      <c r="E34" s="194">
        <v>147635.48000000001</v>
      </c>
      <c r="F34" s="45">
        <f t="shared" si="1"/>
        <v>72.143960438645209</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12363489.369999999</v>
      </c>
      <c r="E35" s="60">
        <f t="shared" si="7"/>
        <v>9012470.8699999992</v>
      </c>
      <c r="F35" s="45">
        <f t="shared" si="1"/>
        <v>72.89585165065742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2095224.5</v>
      </c>
      <c r="E36" s="60">
        <f t="shared" si="8"/>
        <v>1964775.79</v>
      </c>
      <c r="F36" s="45">
        <f t="shared" si="1"/>
        <v>93.773998442648988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1842102.19</v>
      </c>
      <c r="E37" s="194">
        <v>1639191.31</v>
      </c>
      <c r="F37" s="45">
        <f t="shared" si="1"/>
        <v>88.984819566388992</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253122.31</v>
      </c>
      <c r="E38" s="194">
        <v>325584.48</v>
      </c>
      <c r="F38" s="45">
        <f t="shared" si="1"/>
        <v>128.62733435073343</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10210302.119999999</v>
      </c>
      <c r="E54" s="60">
        <f t="shared" si="12"/>
        <v>7029049.3099999996</v>
      </c>
      <c r="F54" s="45">
        <f t="shared" si="1"/>
        <v>68.842716183994753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10210302.119999999</v>
      </c>
      <c r="E55" s="194">
        <v>7029049.3099999996</v>
      </c>
      <c r="F55" s="45">
        <f t="shared" si="1"/>
        <v>68.842716183994753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40473.800000000003</v>
      </c>
      <c r="E61" s="60">
        <f t="shared" si="13"/>
        <v>1156.82</v>
      </c>
      <c r="F61" s="45">
        <f t="shared" si="1"/>
        <v>2.858194683968394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40473.800000000003</v>
      </c>
      <c r="E64" s="194">
        <v>1156.82</v>
      </c>
      <c r="F64" s="45">
        <f t="shared" si="1"/>
        <v>2.858194683968394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17488.95</v>
      </c>
      <c r="E66" s="60">
        <f t="shared" si="14"/>
        <v>17488.95</v>
      </c>
      <c r="F66" s="45">
        <f t="shared" si="1"/>
        <v>100</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17488.95</v>
      </c>
      <c r="E68" s="194">
        <v>17488.95</v>
      </c>
      <c r="F68" s="45">
        <f t="shared" si="1"/>
        <v>100</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5611576.96</v>
      </c>
      <c r="E75" s="60">
        <f t="shared" si="15"/>
        <v>6446653.6299999999</v>
      </c>
      <c r="F75" s="45">
        <f t="shared" si="1"/>
        <v>114.88131902943732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3012675.33</v>
      </c>
      <c r="E76" s="194">
        <v>3225598.65</v>
      </c>
      <c r="F76" s="45">
        <f t="shared" si="1"/>
        <v>107.06758268571875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129484.04</v>
      </c>
      <c r="E77" s="194">
        <v>129804.11</v>
      </c>
      <c r="F77" s="45">
        <f t="shared" si="1"/>
        <v>100.24718876550347</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635.5</v>
      </c>
      <c r="E78" s="194"/>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31657.13</v>
      </c>
      <c r="E79" s="194">
        <v>805207.83</v>
      </c>
      <c r="F79" s="45">
        <f t="shared" si="1"/>
        <v>2543.5275718297898</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21070</v>
      </c>
      <c r="E80" s="194">
        <v>149.97999999999999</v>
      </c>
      <c r="F80" s="45">
        <f t="shared" si="1"/>
        <v>0.71181775035595629</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2416054.96</v>
      </c>
      <c r="E81" s="194">
        <v>2285893.06</v>
      </c>
      <c r="F81" s="45">
        <f t="shared" si="1"/>
        <v>94.6126266928961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12296178.210000001</v>
      </c>
      <c r="E82" s="60">
        <f t="shared" si="16"/>
        <v>27249922.199999999</v>
      </c>
      <c r="F82" s="45">
        <f t="shared" si="1"/>
        <v>221.61294131081073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8548186.8200000003</v>
      </c>
      <c r="E84" s="194">
        <v>23739663.16</v>
      </c>
      <c r="F84" s="45">
        <f t="shared" si="1"/>
        <v>277.71577364753944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1178524.21</v>
      </c>
      <c r="E86" s="194">
        <v>1443550.77</v>
      </c>
      <c r="F86" s="45">
        <f t="shared" si="1"/>
        <v>122.48800302541092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2569467.1800000002</v>
      </c>
      <c r="E88" s="194">
        <v>2066708.27</v>
      </c>
      <c r="F88" s="45">
        <f t="shared" si="1"/>
        <v>80.433339880215939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7372682.0500000007</v>
      </c>
      <c r="E107" s="60">
        <f t="shared" si="21"/>
        <v>7207775.4299999997</v>
      </c>
      <c r="F107" s="45">
        <f t="shared" si="1"/>
        <v>97.763275035032862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5646707.7000000002</v>
      </c>
      <c r="E108" s="194">
        <v>5808667.7699999996</v>
      </c>
      <c r="F108" s="45">
        <f t="shared" si="1"/>
        <v>102.86822124686921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1602474.35</v>
      </c>
      <c r="E109" s="194">
        <v>1257607.6599999999</v>
      </c>
      <c r="F109" s="45">
        <f t="shared" si="1"/>
        <v>78.479113253825233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123500</v>
      </c>
      <c r="E113" s="194">
        <v>141500</v>
      </c>
      <c r="F113" s="45">
        <f t="shared" si="1"/>
        <v>114.57489878542511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1725990.19</v>
      </c>
      <c r="E114" s="60">
        <f t="shared" si="22"/>
        <v>5324466.9600000009</v>
      </c>
      <c r="F114" s="45">
        <f t="shared" si="1"/>
        <v>308.48767222715219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1228711.3799999999</v>
      </c>
      <c r="E115" s="60">
        <f t="shared" si="23"/>
        <v>4819044.53</v>
      </c>
      <c r="F115" s="45">
        <f t="shared" si="1"/>
        <v>392.20313317192523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320867.37</v>
      </c>
      <c r="E116" s="194">
        <v>472782.84</v>
      </c>
      <c r="F116" s="45">
        <f t="shared" si="1"/>
        <v>147.34525358561703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907844.01</v>
      </c>
      <c r="E117" s="194">
        <v>4346261.6900000004</v>
      </c>
      <c r="F117" s="45">
        <f t="shared" si="1"/>
        <v>478.74542786265675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131975.85</v>
      </c>
      <c r="E118" s="60">
        <f t="shared" si="24"/>
        <v>123483.03</v>
      </c>
      <c r="F118" s="45">
        <f t="shared" si="1"/>
        <v>93.564868117917015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131975.85</v>
      </c>
      <c r="E120" s="194">
        <v>123483.03</v>
      </c>
      <c r="F120" s="45">
        <f t="shared" si="1"/>
        <v>93.564868117917015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356502.96</v>
      </c>
      <c r="E122" s="60">
        <f t="shared" si="25"/>
        <v>377739.4</v>
      </c>
      <c r="F122" s="45">
        <f t="shared" si="1"/>
        <v>105.95687620658185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356502.96</v>
      </c>
      <c r="E123" s="194">
        <v>377739.4</v>
      </c>
      <c r="F123" s="45">
        <f t="shared" si="1"/>
        <v>105.95687620658185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8800</v>
      </c>
      <c r="E126" s="194">
        <v>4200</v>
      </c>
      <c r="F126" s="45">
        <f t="shared" si="1"/>
        <v>47.727272727272727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3153003.52</v>
      </c>
      <c r="E129" s="60">
        <f t="shared" si="26"/>
        <v>3068672.3200000003</v>
      </c>
      <c r="F129" s="45">
        <f t="shared" si="1"/>
        <v>97.325369303742491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299870.17</v>
      </c>
      <c r="E135" s="194">
        <v>98962.49</v>
      </c>
      <c r="F135" s="45">
        <f t="shared" si="1"/>
        <v>33.001778736444514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12996</v>
      </c>
      <c r="E139" s="194">
        <v>9843</v>
      </c>
      <c r="F139" s="45">
        <f t="shared" si="1"/>
        <v>75.738688827331487</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2840137.35</v>
      </c>
      <c r="E140" s="194">
        <v>2959866.83</v>
      </c>
      <c r="F140" s="45">
        <f t="shared" si="1"/>
        <v>104.21562288175959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56679489.500000007</v>
      </c>
      <c r="E141" s="81">
        <f t="shared" si="28"/>
        <v>74624534.829999983</v>
      </c>
      <c r="F141" s="61">
        <f t="shared" si="1"/>
        <v>131.66056273319111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8" workbookViewId="0">
      <selection activeCell="E32" sqref="E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2350216.06</v>
      </c>
      <c r="E5" s="82">
        <f t="shared" si="0"/>
        <v>11131624.23</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263428.84000000003</v>
      </c>
      <c r="E6" s="83">
        <f t="shared" si="1"/>
        <v>8678795.4800000004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8678795.4800000004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8678795.4800000004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263428.84000000003</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263428.84000000003</v>
      </c>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2086787.2200000002</v>
      </c>
      <c r="E22" s="83">
        <f t="shared" si="3"/>
        <v>2452828.75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2086787.2200000002</v>
      </c>
      <c r="E23" s="83">
        <f t="shared" si="4"/>
        <v>2452828.75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1276043.6200000001</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810743.6</v>
      </c>
      <c r="E25" s="195">
        <v>2452828.75</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45723730.549999997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107605135.50000001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59336777.460000008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10457596.279999999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17828519.300000001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673148.76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3316419.69</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474569.12</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4672647.9400000004</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8270422.9500000002</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13643453.42</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23366025.27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14658575.039999999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16653</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14641922.039999999</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10243757.73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93384726.129999995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57625914.840000004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10349284.619999999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16952685.27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673139.89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2866419.69</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457868.34</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4537939.8099999996</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8240450.4500000002</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13548126.77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21888562.949999999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6859559.2400000002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16653</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6842906.2400000002</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7010689.0999999996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59944139.920000017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59944139.919999994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4830912.6900000004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4598413.28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45824161.119999997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4690652.83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verticalDpi="598"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7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31858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3544</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verticalDpi="598"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Maro Bajo</cp:lastModifiedBy>
  <cp:lastPrinted>2026-02-16T07:52:36Z</cp:lastPrinted>
  <dcterms:created xsi:type="dcterms:W3CDTF">2022-04-01T05:14:30Z</dcterms:created>
  <dcterms:modified xsi:type="dcterms:W3CDTF">2026-02-16T09:09:11Z</dcterms:modified>
</cp:coreProperties>
</file>